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KUMENTE\O-Ordner (NEU)\#2 Verknüpfungen Checklisten\#4 Beratungskarten &amp; Whitepaper\"/>
    </mc:Choice>
  </mc:AlternateContent>
  <xr:revisionPtr revIDLastSave="0" documentId="13_ncr:1_{B5EABC1D-7CC2-4B75-80A4-2D5F214B4C9A}" xr6:coauthVersionLast="47" xr6:coauthVersionMax="47" xr10:uidLastSave="{00000000-0000-0000-0000-000000000000}"/>
  <bookViews>
    <workbookView xWindow="624" yWindow="0" windowWidth="40656" windowHeight="16680" tabRatio="942" activeTab="1" xr2:uid="{00000000-000D-0000-FFFF-FFFF00000000}"/>
  </bookViews>
  <sheets>
    <sheet name="Bewertung" sheetId="22" r:id="rId1"/>
    <sheet name="Input" sheetId="10" r:id="rId2"/>
  </sheets>
  <definedNames>
    <definedName name="_xlnm.Print_Area" localSheetId="0">Bewertung!$A$1:$Z$27</definedName>
    <definedName name="_xlnm.Print_Area" localSheetId="1">Input!$A$1:$AA$36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" i="10" l="1"/>
  <c r="N30" i="10"/>
  <c r="N29" i="10"/>
  <c r="N28" i="10"/>
  <c r="N26" i="10"/>
  <c r="N25" i="10"/>
  <c r="N24" i="10"/>
  <c r="N21" i="10"/>
  <c r="N33" i="10" s="1"/>
  <c r="N19" i="10"/>
  <c r="N16" i="10"/>
  <c r="N13" i="10"/>
  <c r="P30" i="10"/>
  <c r="P28" i="10"/>
  <c r="P29" i="10" s="1"/>
  <c r="P26" i="10"/>
  <c r="P24" i="10"/>
  <c r="P25" i="10" s="1"/>
  <c r="P21" i="10"/>
  <c r="P19" i="10"/>
  <c r="P16" i="10"/>
  <c r="P13" i="10"/>
  <c r="P10" i="10"/>
  <c r="L30" i="10"/>
  <c r="L28" i="10"/>
  <c r="L29" i="10" s="1"/>
  <c r="L26" i="10"/>
  <c r="L24" i="10"/>
  <c r="L25" i="10" s="1"/>
  <c r="L21" i="10"/>
  <c r="L33" i="10" s="1"/>
  <c r="L19" i="10"/>
  <c r="L16" i="10"/>
  <c r="L13" i="10"/>
  <c r="L10" i="10"/>
  <c r="Z21" i="10"/>
  <c r="Z33" i="10" s="1"/>
  <c r="X21" i="10"/>
  <c r="X33" i="10" s="1"/>
  <c r="V21" i="10"/>
  <c r="V33" i="10" s="1"/>
  <c r="T21" i="10"/>
  <c r="T33" i="10" s="1"/>
  <c r="R21" i="10"/>
  <c r="R33" i="10" s="1"/>
  <c r="N35" i="10" l="1"/>
  <c r="N36" i="10" s="1"/>
  <c r="N22" i="10"/>
  <c r="P22" i="10"/>
  <c r="P33" i="10"/>
  <c r="P35" i="10" s="1"/>
  <c r="P36" i="10" s="1"/>
  <c r="L22" i="10"/>
  <c r="L35" i="10"/>
  <c r="L36" i="10" s="1"/>
  <c r="Z16" i="10"/>
  <c r="X16" i="10"/>
  <c r="V16" i="10"/>
  <c r="T16" i="10"/>
  <c r="R16" i="10"/>
  <c r="J16" i="10"/>
  <c r="H16" i="10"/>
  <c r="F16" i="10"/>
  <c r="D16" i="10"/>
  <c r="J32" i="10"/>
  <c r="H32" i="10"/>
  <c r="F32" i="10"/>
  <c r="D32" i="10"/>
  <c r="Y8" i="22" l="1"/>
  <c r="Y14" i="22" s="1"/>
  <c r="T35" i="10" l="1"/>
  <c r="R35" i="10"/>
  <c r="R36" i="10" s="1"/>
  <c r="X35" i="10"/>
  <c r="Z35" i="10"/>
  <c r="O28" i="22"/>
  <c r="W35" i="10"/>
  <c r="T18" i="22" s="1"/>
  <c r="Y35" i="10"/>
  <c r="V18" i="22" s="1"/>
  <c r="U35" i="10"/>
  <c r="S35" i="10"/>
  <c r="J13" i="10"/>
  <c r="W31" i="22" l="1"/>
  <c r="U31" i="22"/>
  <c r="W8" i="22"/>
  <c r="W14" i="22" s="1"/>
  <c r="W16" i="22" s="1"/>
  <c r="U8" i="22"/>
  <c r="U14" i="22" s="1"/>
  <c r="U16" i="22" s="1"/>
  <c r="Y31" i="22" l="1"/>
  <c r="Y16" i="22"/>
  <c r="Z28" i="10"/>
  <c r="X28" i="10"/>
  <c r="X30" i="10" s="1"/>
  <c r="H33" i="10"/>
  <c r="H28" i="10"/>
  <c r="H24" i="10"/>
  <c r="Z30" i="10" l="1"/>
  <c r="Z29" i="10"/>
  <c r="X13" i="10"/>
  <c r="H21" i="10"/>
  <c r="H35" i="10" s="1"/>
  <c r="X29" i="10"/>
  <c r="X19" i="10"/>
  <c r="X10" i="10"/>
  <c r="H13" i="10"/>
  <c r="H29" i="10"/>
  <c r="H19" i="10"/>
  <c r="H30" i="10"/>
  <c r="H26" i="10"/>
  <c r="H10" i="10"/>
  <c r="H25" i="10"/>
  <c r="Z19" i="10" l="1"/>
  <c r="Z22" i="10"/>
  <c r="Z13" i="10"/>
  <c r="Z10" i="10"/>
  <c r="H22" i="10"/>
  <c r="X22" i="10"/>
  <c r="H36" i="10"/>
  <c r="S8" i="22" l="1"/>
  <c r="S14" i="22" s="1"/>
  <c r="S16" i="22" s="1"/>
  <c r="Q8" i="22"/>
  <c r="Q14" i="22" s="1"/>
  <c r="Q16" i="22" s="1"/>
  <c r="O8" i="22"/>
  <c r="O14" i="22" s="1"/>
  <c r="O16" i="22" s="1"/>
  <c r="F33" i="10" l="1"/>
  <c r="D33" i="10"/>
  <c r="V28" i="10"/>
  <c r="T28" i="10"/>
  <c r="R28" i="10"/>
  <c r="J28" i="10"/>
  <c r="F28" i="10"/>
  <c r="D28" i="10"/>
  <c r="F24" i="10"/>
  <c r="D24" i="10"/>
  <c r="R24" i="10" l="1"/>
  <c r="V24" i="10" l="1"/>
  <c r="T24" i="10"/>
  <c r="X24" i="10" l="1"/>
  <c r="Z24" i="10"/>
  <c r="D26" i="10"/>
  <c r="F13" i="10"/>
  <c r="F25" i="10"/>
  <c r="F29" i="10"/>
  <c r="D30" i="10"/>
  <c r="F10" i="10"/>
  <c r="Z26" i="10" l="1"/>
  <c r="Z25" i="10"/>
  <c r="X26" i="10"/>
  <c r="X25" i="10"/>
  <c r="F30" i="10"/>
  <c r="D21" i="10"/>
  <c r="F21" i="10"/>
  <c r="F19" i="10"/>
  <c r="D13" i="10"/>
  <c r="F26" i="10"/>
  <c r="D29" i="10"/>
  <c r="D10" i="10"/>
  <c r="D25" i="10"/>
  <c r="R26" i="10"/>
  <c r="D19" i="10" l="1"/>
  <c r="F35" i="10"/>
  <c r="F22" i="10"/>
  <c r="D22" i="10"/>
  <c r="D35" i="10"/>
  <c r="D36" i="10" s="1"/>
  <c r="F36" i="10" l="1"/>
  <c r="J33" i="10"/>
  <c r="J10" i="10"/>
  <c r="V26" i="10"/>
  <c r="T26" i="10" l="1"/>
  <c r="R25" i="10"/>
  <c r="R10" i="10"/>
  <c r="R19" i="10"/>
  <c r="T25" i="10" l="1"/>
  <c r="R13" i="10"/>
  <c r="R22" i="10" l="1"/>
  <c r="V25" i="10"/>
  <c r="J30" i="10" l="1"/>
  <c r="J29" i="10"/>
  <c r="R30" i="10" l="1"/>
  <c r="R29" i="10"/>
  <c r="O18" i="22"/>
  <c r="O20" i="22" s="1"/>
  <c r="T30" i="10"/>
  <c r="T29" i="10"/>
  <c r="O22" i="22" l="1"/>
  <c r="O24" i="22" s="1"/>
  <c r="V30" i="10"/>
  <c r="V29" i="10"/>
  <c r="J24" i="10" l="1"/>
  <c r="J25" i="10" s="1"/>
  <c r="J26" i="10" l="1"/>
  <c r="J21" i="10" l="1"/>
  <c r="J22" i="10" l="1"/>
  <c r="J35" i="10"/>
  <c r="J19" i="10"/>
  <c r="J36" i="10" l="1"/>
  <c r="T10" i="10" l="1"/>
  <c r="V10" i="10" l="1"/>
  <c r="T13" i="10" l="1"/>
  <c r="V13" i="10" l="1"/>
  <c r="T19" i="10" l="1"/>
  <c r="T22" i="10" l="1"/>
  <c r="T36" i="10" l="1"/>
  <c r="Q18" i="22"/>
  <c r="Q20" i="22" s="1"/>
  <c r="Q22" i="22" l="1"/>
  <c r="Q24" i="22" s="1"/>
  <c r="V19" i="10"/>
  <c r="V35" i="10" l="1"/>
  <c r="U18" i="22"/>
  <c r="V22" i="10"/>
  <c r="W18" i="22" l="1"/>
  <c r="Y18" i="22"/>
  <c r="Y20" i="22" s="1"/>
  <c r="V36" i="10"/>
  <c r="S18" i="22"/>
  <c r="S20" i="22" l="1"/>
  <c r="S22" i="22" s="1"/>
  <c r="S24" i="22" s="1"/>
  <c r="X36" i="10" l="1"/>
  <c r="U20" i="22"/>
  <c r="U22" i="22" s="1"/>
  <c r="U24" i="22" s="1"/>
  <c r="Z36" i="10" l="1"/>
  <c r="W20" i="22" l="1"/>
  <c r="W22" i="22" s="1"/>
  <c r="W24" i="22" s="1"/>
  <c r="Y22" i="22" l="1"/>
  <c r="Y24" i="22" s="1"/>
  <c r="O26" i="22" l="1"/>
  <c r="U34" i="22" s="1"/>
</calcChain>
</file>

<file path=xl/sharedStrings.xml><?xml version="1.0" encoding="utf-8"?>
<sst xmlns="http://schemas.openxmlformats.org/spreadsheetml/2006/main" count="82" uniqueCount="59">
  <si>
    <t>Sonstige Kosten</t>
  </si>
  <si>
    <t>Leistung</t>
  </si>
  <si>
    <t>Bezogene Leistungen</t>
  </si>
  <si>
    <t>% von Leistung</t>
  </si>
  <si>
    <t>Personalkosten</t>
  </si>
  <si>
    <t>je Netto-Mitarbeiter</t>
  </si>
  <si>
    <t>Jahresüberschuss</t>
  </si>
  <si>
    <t>Gesamt</t>
  </si>
  <si>
    <t>Leistungsverrechnungen</t>
  </si>
  <si>
    <t>Umlage Geschäftskosten</t>
  </si>
  <si>
    <t>2020B</t>
  </si>
  <si>
    <t>Barwert</t>
  </si>
  <si>
    <t>Risikofreier Zinssatz in %</t>
  </si>
  <si>
    <t>Beta-Faktor des verschuldeten Unternehmens</t>
  </si>
  <si>
    <t>Renditeforderung der Eigenkapitalgeber (nach Steuern) in %</t>
  </si>
  <si>
    <t>Diskontierungsfaktor</t>
  </si>
  <si>
    <t>Ergebnis nach persönlicher Ertragssteuer</t>
  </si>
  <si>
    <t>Barwert der Nettoeinkünfte</t>
  </si>
  <si>
    <t>Unternehmenswert</t>
  </si>
  <si>
    <t>Netto-Marktrisikoprämie in %</t>
  </si>
  <si>
    <t>Steuersatz in %</t>
  </si>
  <si>
    <t>Brutto-Marktrisikoprämie in %</t>
  </si>
  <si>
    <t>Gemitteltes EBIT</t>
  </si>
  <si>
    <t>U-Wert unten</t>
  </si>
  <si>
    <t>Gemittelt</t>
  </si>
  <si>
    <t xml:space="preserve">EBIT-Multiples </t>
  </si>
  <si>
    <t>Erläuterung</t>
  </si>
  <si>
    <t>Spiegelt das allgemeine Risiko einer Investitionen in ein Unternehmen wieder (z.B. Insolvenzrisiken etc.) und wird von der FAUB veröffentlicht.</t>
  </si>
  <si>
    <t>Berechnet sich aus Steuersatz und Netto-Marktrisikoprämie</t>
  </si>
  <si>
    <t>Zinssatz einer risikolosen Investition (wird auf verschiedenen Plattformen veröffentlicht, z.B. kleeberg.de)</t>
  </si>
  <si>
    <t xml:space="preserve">Errechnet die Renditeforderung eines unabhängigen Marktteilnehmers bei einer vergleichbar risikoreichen Investition </t>
  </si>
  <si>
    <t>Errechnet sich aus dem Steuersatz und dem Jahresüberschuss</t>
  </si>
  <si>
    <t>Diskontiertes Ergebnis nach Ertragsteuer</t>
  </si>
  <si>
    <t>Summe aus den errechneten Barwerten</t>
  </si>
  <si>
    <t>Plausibilisierung des Unternehmenswerts anhand einer Multiple-Berechnung (Veröffentlichung von Multiples über dub.de oder finance-magazin.de)</t>
  </si>
  <si>
    <t>Finanzmathematische Berechnung abhängig von der Renditeforderung</t>
  </si>
  <si>
    <t>Der Beta-Faktor korrigiert die normale Marktrisikoprämie abhängig von der Branche/Größe des Unternehmens  (werden z.B. von onvalue.de veröffentlicht)</t>
  </si>
  <si>
    <t>U-Wert oben</t>
  </si>
  <si>
    <t>Multi unten</t>
  </si>
  <si>
    <t>Multi oben</t>
  </si>
  <si>
    <t>Unternehmenswert (Mittelwert)</t>
  </si>
  <si>
    <t>Zinsaufwand</t>
  </si>
  <si>
    <t>Ergebnis vor Steuern und Zinsen (EBIT)</t>
  </si>
  <si>
    <t>XY GmbH &amp; Co. KG / Einzelunternehmen in '000 EUR</t>
  </si>
  <si>
    <t>Jahr 1</t>
  </si>
  <si>
    <t>Jahr 2</t>
  </si>
  <si>
    <t>Jahr 3</t>
  </si>
  <si>
    <t>Jahr 4</t>
  </si>
  <si>
    <t>Jahr 5</t>
  </si>
  <si>
    <t>kalkulatorischer Unternehmerlohn</t>
  </si>
  <si>
    <t>Vergleichbarer Lohn eines Fremdgeschäftsführers, da dieser bei einem Kauf eingestellt werden muss, um den alten Gesellschafter-Geschäftsführer zu ersetzen</t>
  </si>
  <si>
    <t>Privater Einkommensteuersatz bei Anrechnung der Gewerbesteuer (pauschale Annahme)</t>
  </si>
  <si>
    <t>./. Einkommensteuer</t>
  </si>
  <si>
    <t>Steuern von Einkommen und Ertrag (15%)</t>
  </si>
  <si>
    <t>IST</t>
  </si>
  <si>
    <t>Plan</t>
  </si>
  <si>
    <t>Jahr -1</t>
  </si>
  <si>
    <t>Jahr -2</t>
  </si>
  <si>
    <t>Jahr 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</si>
</sst>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;\(#,##0.0\);\-"/>
    <numFmt numFmtId="165" formatCode="#,##0,;\(#,##0,\);\-"/>
    <numFmt numFmtId="166" formatCode="0.0%;\(0.0%\);\-"/>
    <numFmt numFmtId="167" formatCode="#,##0.000"/>
    <numFmt numFmtId="168" formatCode="#,##0.00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01">
    <xf numFmtId="0" fontId="0" fillId="0" borderId="0" xfId="0"/>
    <xf numFmtId="3" fontId="3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center" vertical="center"/>
    </xf>
    <xf numFmtId="3" fontId="8" fillId="2" borderId="0" xfId="0" applyNumberFormat="1" applyFont="1" applyFill="1" applyAlignment="1" applyProtection="1">
      <alignment horizontal="center" vertical="center"/>
    </xf>
    <xf numFmtId="3" fontId="3" fillId="2" borderId="0" xfId="0" applyNumberFormat="1" applyFont="1" applyFill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5" fillId="6" borderId="0" xfId="0" applyNumberFormat="1" applyFont="1" applyFill="1" applyAlignment="1" applyProtection="1">
      <alignment horizontal="center"/>
      <protection locked="0"/>
    </xf>
    <xf numFmtId="3" fontId="4" fillId="6" borderId="0" xfId="0" applyNumberFormat="1" applyFont="1" applyFill="1" applyAlignment="1" applyProtection="1">
      <alignment horizontal="center" vertical="center"/>
      <protection locked="0"/>
    </xf>
    <xf numFmtId="3" fontId="3" fillId="2" borderId="0" xfId="0" applyNumberFormat="1" applyFont="1" applyFill="1" applyAlignment="1" applyProtection="1">
      <alignment horizontal="center" vertical="center"/>
    </xf>
    <xf numFmtId="3" fontId="3" fillId="2" borderId="0" xfId="0" applyNumberFormat="1" applyFont="1" applyFill="1" applyAlignment="1" applyProtection="1">
      <alignment horizontal="center" vertic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164" fontId="3" fillId="0" borderId="3" xfId="0" applyNumberFormat="1" applyFont="1" applyBorder="1" applyAlignment="1" applyProtection="1">
      <alignment horizontal="left" vertical="center" indent="1"/>
    </xf>
    <xf numFmtId="0" fontId="5" fillId="0" borderId="0" xfId="0" quotePrefix="1" applyFont="1" applyProtection="1"/>
    <xf numFmtId="0" fontId="2" fillId="3" borderId="1" xfId="0" applyFont="1" applyFill="1" applyBorder="1" applyAlignment="1" applyProtection="1">
      <alignment horizontal="center" vertical="center" wrapText="1"/>
    </xf>
    <xf numFmtId="0" fontId="5" fillId="0" borderId="2" xfId="0" quotePrefix="1" applyFont="1" applyBorder="1" applyProtection="1"/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indent="1"/>
    </xf>
    <xf numFmtId="164" fontId="3" fillId="0" borderId="0" xfId="0" applyNumberFormat="1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indent="1"/>
    </xf>
    <xf numFmtId="0" fontId="4" fillId="6" borderId="0" xfId="0" applyFont="1" applyFill="1" applyAlignment="1" applyProtection="1">
      <alignment horizontal="left" wrapText="1" indent="1"/>
    </xf>
    <xf numFmtId="0" fontId="4" fillId="0" borderId="0" xfId="0" applyFont="1" applyAlignment="1" applyProtection="1">
      <alignment horizontal="left" indent="1"/>
    </xf>
    <xf numFmtId="165" fontId="4" fillId="0" borderId="0" xfId="0" applyNumberFormat="1" applyFont="1" applyAlignment="1" applyProtection="1">
      <alignment horizontal="center"/>
    </xf>
    <xf numFmtId="4" fontId="4" fillId="0" borderId="0" xfId="0" applyNumberFormat="1" applyFont="1" applyAlignment="1" applyProtection="1">
      <alignment horizontal="center"/>
    </xf>
    <xf numFmtId="4" fontId="4" fillId="0" borderId="0" xfId="0" applyNumberFormat="1" applyFont="1" applyAlignment="1" applyProtection="1">
      <alignment horizontal="left" indent="1"/>
    </xf>
    <xf numFmtId="4" fontId="4" fillId="0" borderId="2" xfId="0" applyNumberFormat="1" applyFont="1" applyBorder="1" applyAlignment="1" applyProtection="1">
      <alignment horizontal="left" indent="1"/>
    </xf>
    <xf numFmtId="0" fontId="4" fillId="0" borderId="0" xfId="0" applyFo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wrapText="1" indent="1"/>
    </xf>
    <xf numFmtId="167" fontId="4" fillId="0" borderId="0" xfId="0" applyNumberFormat="1" applyFont="1" applyAlignment="1" applyProtection="1">
      <alignment horizontal="center"/>
    </xf>
    <xf numFmtId="167" fontId="4" fillId="0" borderId="0" xfId="0" applyNumberFormat="1" applyFont="1" applyAlignment="1" applyProtection="1">
      <alignment horizontal="left" indent="1"/>
    </xf>
    <xf numFmtId="167" fontId="4" fillId="0" borderId="2" xfId="0" applyNumberFormat="1" applyFont="1" applyBorder="1" applyAlignment="1" applyProtection="1">
      <alignment horizontal="left" indent="1"/>
    </xf>
    <xf numFmtId="167" fontId="4" fillId="5" borderId="0" xfId="0" applyNumberFormat="1" applyFont="1" applyFill="1" applyAlignment="1" applyProtection="1">
      <alignment horizontal="center"/>
    </xf>
    <xf numFmtId="4" fontId="4" fillId="5" borderId="0" xfId="0" applyNumberFormat="1" applyFont="1" applyFill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3" fillId="0" borderId="0" xfId="0" applyFont="1" applyFill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horizontal="left" vertical="center" indent="1"/>
    </xf>
    <xf numFmtId="164" fontId="3" fillId="0" borderId="0" xfId="0" applyNumberFormat="1" applyFont="1" applyFill="1" applyAlignment="1" applyProtection="1">
      <alignment horizontal="center" vertical="center"/>
    </xf>
    <xf numFmtId="4" fontId="3" fillId="0" borderId="0" xfId="0" applyNumberFormat="1" applyFont="1" applyFill="1" applyAlignment="1" applyProtection="1">
      <alignment horizontal="center" vertical="center"/>
    </xf>
    <xf numFmtId="4" fontId="3" fillId="0" borderId="0" xfId="0" applyNumberFormat="1" applyFont="1" applyFill="1" applyAlignment="1" applyProtection="1">
      <alignment horizontal="left" vertical="center" indent="1"/>
    </xf>
    <xf numFmtId="4" fontId="3" fillId="0" borderId="2" xfId="0" applyNumberFormat="1" applyFont="1" applyFill="1" applyBorder="1" applyAlignment="1" applyProtection="1">
      <alignment horizontal="left" vertical="center" indent="1"/>
    </xf>
    <xf numFmtId="0" fontId="4" fillId="0" borderId="0" xfId="0" applyFont="1" applyFill="1" applyProtection="1"/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 indent="1"/>
    </xf>
    <xf numFmtId="4" fontId="3" fillId="0" borderId="0" xfId="0" applyNumberFormat="1" applyFont="1" applyAlignment="1" applyProtection="1">
      <alignment horizontal="center" vertical="center"/>
    </xf>
    <xf numFmtId="4" fontId="3" fillId="0" borderId="0" xfId="0" applyNumberFormat="1" applyFont="1" applyAlignment="1" applyProtection="1">
      <alignment horizontal="left" vertical="center" indent="1"/>
    </xf>
    <xf numFmtId="4" fontId="3" fillId="0" borderId="2" xfId="0" applyNumberFormat="1" applyFont="1" applyBorder="1" applyAlignment="1" applyProtection="1">
      <alignment horizontal="left" vertical="center" indent="1"/>
    </xf>
    <xf numFmtId="0" fontId="3" fillId="2" borderId="0" xfId="0" applyFont="1" applyFill="1" applyAlignment="1" applyProtection="1">
      <alignment horizontal="left" vertical="center" wrapText="1" indent="1"/>
    </xf>
    <xf numFmtId="165" fontId="3" fillId="0" borderId="0" xfId="0" applyNumberFormat="1" applyFont="1" applyAlignment="1" applyProtection="1">
      <alignment horizontal="center" vertical="center"/>
    </xf>
    <xf numFmtId="165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horizontal="center" vertical="center"/>
    </xf>
    <xf numFmtId="4" fontId="3" fillId="0" borderId="2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168" fontId="3" fillId="2" borderId="0" xfId="0" applyNumberFormat="1" applyFont="1" applyFill="1" applyAlignment="1" applyProtection="1">
      <alignment horizontal="center" vertical="center"/>
    </xf>
    <xf numFmtId="168" fontId="3" fillId="0" borderId="0" xfId="0" applyNumberFormat="1" applyFont="1" applyAlignment="1" applyProtection="1">
      <alignment horizontal="center" vertical="center"/>
    </xf>
    <xf numFmtId="168" fontId="3" fillId="0" borderId="2" xfId="0" applyNumberFormat="1" applyFont="1" applyBorder="1" applyAlignment="1" applyProtection="1">
      <alignment horizontal="center" vertical="center"/>
    </xf>
    <xf numFmtId="165" fontId="3" fillId="0" borderId="2" xfId="0" applyNumberFormat="1" applyFont="1" applyBorder="1" applyAlignment="1" applyProtection="1">
      <alignment horizontal="center" vertical="center"/>
    </xf>
    <xf numFmtId="165" fontId="3" fillId="0" borderId="0" xfId="0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 wrapText="1" indent="1"/>
    </xf>
    <xf numFmtId="165" fontId="4" fillId="0" borderId="0" xfId="0" applyNumberFormat="1" applyFont="1" applyAlignment="1" applyProtection="1">
      <alignment horizontal="center" vertical="center"/>
    </xf>
    <xf numFmtId="165" fontId="4" fillId="0" borderId="2" xfId="0" applyNumberFormat="1" applyFont="1" applyBorder="1" applyAlignment="1" applyProtection="1">
      <alignment horizontal="center" vertical="center"/>
    </xf>
    <xf numFmtId="3" fontId="5" fillId="5" borderId="0" xfId="0" applyNumberFormat="1" applyFont="1" applyFill="1" applyAlignment="1" applyProtection="1">
      <alignment horizontal="center"/>
    </xf>
    <xf numFmtId="165" fontId="3" fillId="2" borderId="0" xfId="0" applyNumberFormat="1" applyFont="1" applyFill="1" applyAlignment="1" applyProtection="1">
      <alignment vertical="center"/>
    </xf>
    <xf numFmtId="3" fontId="5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indent="1"/>
    </xf>
    <xf numFmtId="4" fontId="4" fillId="6" borderId="0" xfId="0" applyNumberFormat="1" applyFont="1" applyFill="1" applyAlignment="1" applyProtection="1">
      <alignment horizontal="center"/>
      <protection locked="0"/>
    </xf>
    <xf numFmtId="0" fontId="5" fillId="6" borderId="0" xfId="0" applyFont="1" applyFill="1" applyAlignment="1" applyProtection="1">
      <alignment horizontal="center"/>
      <protection locked="0"/>
    </xf>
    <xf numFmtId="164" fontId="3" fillId="0" borderId="3" xfId="0" applyNumberFormat="1" applyFont="1" applyFill="1" applyBorder="1" applyAlignment="1" applyProtection="1">
      <alignment horizontal="left" vertical="center" inden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4" fillId="6" borderId="0" xfId="0" applyFont="1" applyFill="1" applyAlignment="1" applyProtection="1">
      <alignment horizontal="left" vertical="center" indent="1"/>
    </xf>
    <xf numFmtId="165" fontId="3" fillId="6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left" vertical="center" indent="1"/>
    </xf>
    <xf numFmtId="0" fontId="5" fillId="6" borderId="0" xfId="0" applyFont="1" applyFill="1" applyAlignment="1" applyProtection="1">
      <alignment horizontal="left" indent="1"/>
    </xf>
    <xf numFmtId="165" fontId="5" fillId="6" borderId="0" xfId="0" applyNumberFormat="1" applyFont="1" applyFill="1" applyAlignment="1" applyProtection="1">
      <alignment horizontal="center"/>
    </xf>
    <xf numFmtId="3" fontId="5" fillId="0" borderId="0" xfId="0" applyNumberFormat="1" applyFont="1" applyFill="1" applyAlignment="1" applyProtection="1">
      <alignment horizontal="left" indent="1"/>
    </xf>
    <xf numFmtId="0" fontId="7" fillId="0" borderId="0" xfId="0" applyFont="1" applyAlignment="1" applyProtection="1">
      <alignment horizontal="left" indent="1"/>
    </xf>
    <xf numFmtId="166" fontId="7" fillId="0" borderId="0" xfId="0" applyNumberFormat="1" applyFont="1" applyAlignment="1" applyProtection="1">
      <alignment horizontal="center"/>
    </xf>
    <xf numFmtId="0" fontId="7" fillId="0" borderId="0" xfId="0" applyFont="1" applyFill="1" applyAlignment="1" applyProtection="1">
      <alignment horizontal="left" indent="1"/>
    </xf>
    <xf numFmtId="0" fontId="7" fillId="0" borderId="0" xfId="0" applyFont="1" applyProtection="1"/>
    <xf numFmtId="0" fontId="3" fillId="2" borderId="0" xfId="0" applyFont="1" applyFill="1" applyAlignment="1" applyProtection="1">
      <alignment horizontal="left" vertical="center" indent="1"/>
    </xf>
    <xf numFmtId="0" fontId="5" fillId="0" borderId="0" xfId="0" applyFont="1" applyAlignment="1" applyProtection="1">
      <alignment horizontal="left" indent="1"/>
    </xf>
    <xf numFmtId="165" fontId="5" fillId="0" borderId="0" xfId="0" applyNumberFormat="1" applyFont="1" applyAlignment="1" applyProtection="1">
      <alignment horizontal="center"/>
    </xf>
    <xf numFmtId="0" fontId="6" fillId="0" borderId="0" xfId="0" applyFont="1" applyAlignment="1" applyProtection="1">
      <alignment horizontal="left" indent="1"/>
    </xf>
    <xf numFmtId="166" fontId="6" fillId="0" borderId="0" xfId="0" applyNumberFormat="1" applyFont="1" applyAlignment="1" applyProtection="1">
      <alignment horizontal="center"/>
    </xf>
    <xf numFmtId="0" fontId="6" fillId="0" borderId="0" xfId="0" applyFont="1" applyProtection="1"/>
    <xf numFmtId="165" fontId="6" fillId="0" borderId="0" xfId="0" applyNumberFormat="1" applyFont="1" applyAlignment="1" applyProtection="1">
      <alignment horizontal="center"/>
    </xf>
    <xf numFmtId="3" fontId="5" fillId="0" borderId="0" xfId="0" applyNumberFormat="1" applyFont="1" applyAlignment="1" applyProtection="1">
      <alignment horizontal="left" indent="1"/>
    </xf>
    <xf numFmtId="0" fontId="5" fillId="5" borderId="0" xfId="0" applyFont="1" applyFill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vertical="center" indent="1"/>
    </xf>
    <xf numFmtId="0" fontId="5" fillId="0" borderId="0" xfId="0" applyFont="1" applyFill="1" applyProtection="1"/>
    <xf numFmtId="0" fontId="5" fillId="0" borderId="2" xfId="0" quotePrefix="1" applyFont="1" applyFill="1" applyBorder="1" applyProtection="1"/>
    <xf numFmtId="165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indent="1"/>
    </xf>
    <xf numFmtId="0" fontId="7" fillId="0" borderId="0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3" fontId="3" fillId="2" borderId="0" xfId="0" applyNumberFormat="1" applyFont="1" applyFill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ECDCE-0D09-4E27-A5B5-7DEF04BC3EBB}">
  <sheetPr>
    <pageSetUpPr fitToPage="1"/>
  </sheetPr>
  <dimension ref="B2:AC41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W4" activeCellId="4" sqref="O4 Q4 S4 U4 W4"/>
    </sheetView>
  </sheetViews>
  <sheetFormatPr baseColWidth="10" defaultColWidth="10.6640625" defaultRowHeight="13.8" outlineLevelCol="1" x14ac:dyDescent="0.3"/>
  <cols>
    <col min="1" max="1" width="2.5546875" style="10" customWidth="1"/>
    <col min="2" max="2" width="40.44140625" style="10" customWidth="1"/>
    <col min="3" max="3" width="2.5546875" style="10" customWidth="1"/>
    <col min="4" max="4" width="10.6640625" style="11" hidden="1" customWidth="1" outlineLevel="1"/>
    <col min="5" max="5" width="0.6640625" style="10" hidden="1" customWidth="1" outlineLevel="1"/>
    <col min="6" max="6" width="10.6640625" style="11" hidden="1" customWidth="1" outlineLevel="1"/>
    <col min="7" max="7" width="0.6640625" style="10" hidden="1" customWidth="1" outlineLevel="1"/>
    <col min="8" max="8" width="10.6640625" style="11" hidden="1" customWidth="1" outlineLevel="1"/>
    <col min="9" max="9" width="0.6640625" style="10" hidden="1" customWidth="1" outlineLevel="1"/>
    <col min="10" max="10" width="10.6640625" style="11" hidden="1" customWidth="1" outlineLevel="1"/>
    <col min="11" max="11" width="0.6640625" style="10" hidden="1" customWidth="1" outlineLevel="1"/>
    <col min="12" max="12" width="10.6640625" style="11" hidden="1" customWidth="1" outlineLevel="1"/>
    <col min="13" max="14" width="0.6640625" style="10" hidden="1" customWidth="1" outlineLevel="1"/>
    <col min="15" max="15" width="10.6640625" style="11" collapsed="1"/>
    <col min="16" max="16" width="0.6640625" style="10" customWidth="1"/>
    <col min="17" max="17" width="10.6640625" style="11"/>
    <col min="18" max="18" width="0.6640625" style="10" customWidth="1"/>
    <col min="19" max="19" width="10.6640625" style="11"/>
    <col min="20" max="20" width="0.6640625" style="10" customWidth="1"/>
    <col min="21" max="21" width="10.6640625" style="11"/>
    <col min="22" max="22" width="0.6640625" style="10" customWidth="1"/>
    <col min="23" max="23" width="10.6640625" style="11"/>
    <col min="24" max="24" width="0.6640625" style="10" customWidth="1"/>
    <col min="25" max="25" width="10.6640625" style="11"/>
    <col min="26" max="26" width="2.5546875" style="10" customWidth="1"/>
    <col min="27" max="27" width="11.6640625" style="12" bestFit="1" customWidth="1"/>
    <col min="28" max="28" width="2.5546875" style="10" customWidth="1"/>
    <col min="29" max="29" width="10.6640625" style="12"/>
    <col min="30" max="16384" width="10.6640625" style="10"/>
  </cols>
  <sheetData>
    <row r="2" spans="2:29" x14ac:dyDescent="0.3">
      <c r="B2" s="10" t="s">
        <v>43</v>
      </c>
    </row>
    <row r="4" spans="2:29" ht="24" customHeight="1" x14ac:dyDescent="0.3">
      <c r="B4" s="13" t="s">
        <v>7</v>
      </c>
      <c r="C4" s="14"/>
      <c r="D4" s="15">
        <v>2018</v>
      </c>
      <c r="E4" s="14"/>
      <c r="F4" s="15">
        <v>2019</v>
      </c>
      <c r="G4" s="14"/>
      <c r="H4" s="15" t="s">
        <v>10</v>
      </c>
      <c r="I4" s="14"/>
      <c r="J4" s="15">
        <v>2020</v>
      </c>
      <c r="K4" s="14"/>
      <c r="L4" s="15">
        <v>2021</v>
      </c>
      <c r="M4" s="14"/>
      <c r="N4" s="16"/>
      <c r="O4" s="99" t="s">
        <v>44</v>
      </c>
      <c r="P4" s="14"/>
      <c r="Q4" s="99" t="s">
        <v>45</v>
      </c>
      <c r="R4" s="14"/>
      <c r="S4" s="99" t="s">
        <v>46</v>
      </c>
      <c r="T4" s="14"/>
      <c r="U4" s="99" t="s">
        <v>47</v>
      </c>
      <c r="V4" s="14"/>
      <c r="W4" s="99" t="s">
        <v>48</v>
      </c>
      <c r="X4" s="14"/>
      <c r="Y4" s="17" t="s">
        <v>11</v>
      </c>
      <c r="AA4" s="17" t="s">
        <v>26</v>
      </c>
    </row>
    <row r="5" spans="2:29" ht="7.5" customHeight="1" x14ac:dyDescent="0.3">
      <c r="B5" s="18"/>
      <c r="C5" s="18"/>
      <c r="D5" s="19"/>
      <c r="E5" s="18"/>
      <c r="F5" s="19"/>
      <c r="G5" s="18"/>
      <c r="H5" s="19"/>
      <c r="I5" s="18"/>
      <c r="J5" s="19"/>
      <c r="K5" s="18"/>
      <c r="L5" s="19"/>
      <c r="M5" s="18"/>
      <c r="N5" s="20"/>
      <c r="O5" s="19"/>
      <c r="P5" s="18"/>
      <c r="Q5" s="19"/>
      <c r="R5" s="18"/>
      <c r="S5" s="19"/>
      <c r="T5" s="18"/>
      <c r="U5" s="19"/>
      <c r="V5" s="18"/>
      <c r="W5" s="19"/>
      <c r="X5" s="18"/>
      <c r="Y5" s="19"/>
    </row>
    <row r="6" spans="2:29" s="27" customFormat="1" x14ac:dyDescent="0.3">
      <c r="B6" s="21" t="s">
        <v>19</v>
      </c>
      <c r="C6" s="22"/>
      <c r="D6" s="23"/>
      <c r="E6" s="22"/>
      <c r="F6" s="24"/>
      <c r="G6" s="22"/>
      <c r="H6" s="24"/>
      <c r="I6" s="22"/>
      <c r="J6" s="24"/>
      <c r="K6" s="25"/>
      <c r="L6" s="24"/>
      <c r="M6" s="25"/>
      <c r="N6" s="26"/>
      <c r="O6" s="67">
        <v>5.75</v>
      </c>
      <c r="P6" s="25"/>
      <c r="Q6" s="67">
        <v>5.75</v>
      </c>
      <c r="R6" s="25"/>
      <c r="S6" s="67">
        <v>5.75</v>
      </c>
      <c r="T6" s="25"/>
      <c r="U6" s="67">
        <v>5.75</v>
      </c>
      <c r="V6" s="25"/>
      <c r="W6" s="67">
        <v>5.75</v>
      </c>
      <c r="X6" s="25"/>
      <c r="Y6" s="67">
        <v>5.75</v>
      </c>
      <c r="AA6" s="28" t="s">
        <v>27</v>
      </c>
      <c r="AC6" s="29"/>
    </row>
    <row r="7" spans="2:29" s="27" customFormat="1" x14ac:dyDescent="0.3">
      <c r="B7" s="30" t="s">
        <v>20</v>
      </c>
      <c r="C7" s="22"/>
      <c r="D7" s="23"/>
      <c r="E7" s="22"/>
      <c r="F7" s="31"/>
      <c r="G7" s="22"/>
      <c r="H7" s="31"/>
      <c r="I7" s="22"/>
      <c r="J7" s="31"/>
      <c r="K7" s="31"/>
      <c r="L7" s="31"/>
      <c r="M7" s="32"/>
      <c r="N7" s="33"/>
      <c r="O7" s="34">
        <v>30</v>
      </c>
      <c r="P7" s="32">
        <v>28.03</v>
      </c>
      <c r="Q7" s="34">
        <v>30</v>
      </c>
      <c r="R7" s="32">
        <v>28.03</v>
      </c>
      <c r="S7" s="34">
        <v>30</v>
      </c>
      <c r="T7" s="32">
        <v>28.03</v>
      </c>
      <c r="U7" s="34">
        <v>30</v>
      </c>
      <c r="V7" s="32">
        <v>28.03</v>
      </c>
      <c r="W7" s="34">
        <v>30</v>
      </c>
      <c r="X7" s="32">
        <v>28.03</v>
      </c>
      <c r="Y7" s="34">
        <v>30</v>
      </c>
      <c r="AA7" s="28" t="s">
        <v>51</v>
      </c>
      <c r="AC7" s="29"/>
    </row>
    <row r="8" spans="2:29" s="27" customFormat="1" x14ac:dyDescent="0.3">
      <c r="B8" s="30" t="s">
        <v>21</v>
      </c>
      <c r="C8" s="22"/>
      <c r="D8" s="23"/>
      <c r="E8" s="22"/>
      <c r="F8" s="24"/>
      <c r="G8" s="22"/>
      <c r="H8" s="24"/>
      <c r="I8" s="22"/>
      <c r="J8" s="24"/>
      <c r="K8" s="25"/>
      <c r="L8" s="24"/>
      <c r="M8" s="25"/>
      <c r="N8" s="26"/>
      <c r="O8" s="35">
        <f>O$6/(100-O$7)*100</f>
        <v>8.2142857142857135</v>
      </c>
      <c r="P8" s="25"/>
      <c r="Q8" s="35">
        <f>Q$6/(100-Q$7)*100</f>
        <v>8.2142857142857135</v>
      </c>
      <c r="R8" s="25"/>
      <c r="S8" s="35">
        <f>S$6/(100-S$7)*100</f>
        <v>8.2142857142857135</v>
      </c>
      <c r="T8" s="25"/>
      <c r="U8" s="35">
        <f>U$6/(100-U$7)*100</f>
        <v>8.2142857142857135</v>
      </c>
      <c r="V8" s="25"/>
      <c r="W8" s="35">
        <f>W$6/(100-W$7)*100</f>
        <v>8.2142857142857135</v>
      </c>
      <c r="X8" s="25"/>
      <c r="Y8" s="35">
        <f>Y$6/(100-Y$7)*100</f>
        <v>8.2142857142857135</v>
      </c>
      <c r="Z8" s="36"/>
      <c r="AA8" s="28" t="s">
        <v>28</v>
      </c>
      <c r="AC8" s="29"/>
    </row>
    <row r="9" spans="2:29" s="43" customFormat="1" ht="7.5" customHeight="1" x14ac:dyDescent="0.3">
      <c r="B9" s="37"/>
      <c r="C9" s="38"/>
      <c r="D9" s="39"/>
      <c r="E9" s="38"/>
      <c r="F9" s="40"/>
      <c r="G9" s="38"/>
      <c r="H9" s="40"/>
      <c r="I9" s="38"/>
      <c r="J9" s="40"/>
      <c r="K9" s="41"/>
      <c r="L9" s="40"/>
      <c r="M9" s="41"/>
      <c r="N9" s="42"/>
      <c r="O9" s="40"/>
      <c r="P9" s="41"/>
      <c r="Q9" s="40"/>
      <c r="R9" s="41"/>
      <c r="S9" s="40"/>
      <c r="T9" s="41"/>
      <c r="U9" s="40"/>
      <c r="V9" s="41"/>
      <c r="W9" s="40"/>
      <c r="X9" s="41"/>
      <c r="Y9" s="40"/>
      <c r="AA9" s="44"/>
      <c r="AC9" s="44"/>
    </row>
    <row r="10" spans="2:29" s="27" customFormat="1" x14ac:dyDescent="0.3">
      <c r="B10" s="21" t="s">
        <v>13</v>
      </c>
      <c r="C10" s="22"/>
      <c r="D10" s="23"/>
      <c r="E10" s="22"/>
      <c r="F10" s="24"/>
      <c r="G10" s="22"/>
      <c r="H10" s="24"/>
      <c r="I10" s="22"/>
      <c r="J10" s="24"/>
      <c r="K10" s="25"/>
      <c r="L10" s="24"/>
      <c r="M10" s="25"/>
      <c r="N10" s="26"/>
      <c r="O10" s="67">
        <v>2</v>
      </c>
      <c r="P10" s="25"/>
      <c r="Q10" s="67">
        <v>2</v>
      </c>
      <c r="R10" s="25"/>
      <c r="S10" s="67">
        <v>2</v>
      </c>
      <c r="T10" s="25"/>
      <c r="U10" s="67">
        <v>2</v>
      </c>
      <c r="V10" s="25"/>
      <c r="W10" s="67">
        <v>2</v>
      </c>
      <c r="X10" s="25"/>
      <c r="Y10" s="67">
        <v>2</v>
      </c>
      <c r="AA10" s="36" t="s">
        <v>36</v>
      </c>
      <c r="AC10" s="29"/>
    </row>
    <row r="11" spans="2:29" s="43" customFormat="1" ht="7.5" customHeight="1" x14ac:dyDescent="0.3">
      <c r="B11" s="37"/>
      <c r="C11" s="38"/>
      <c r="D11" s="39"/>
      <c r="E11" s="38"/>
      <c r="F11" s="40"/>
      <c r="G11" s="38"/>
      <c r="H11" s="40"/>
      <c r="I11" s="38"/>
      <c r="J11" s="40"/>
      <c r="K11" s="41"/>
      <c r="L11" s="40"/>
      <c r="M11" s="41"/>
      <c r="N11" s="42"/>
      <c r="O11" s="40"/>
      <c r="P11" s="41"/>
      <c r="Q11" s="40"/>
      <c r="R11" s="41"/>
      <c r="S11" s="40"/>
      <c r="T11" s="41"/>
      <c r="U11" s="40"/>
      <c r="V11" s="41"/>
      <c r="W11" s="40"/>
      <c r="X11" s="41"/>
      <c r="Y11" s="40"/>
      <c r="AA11" s="44"/>
      <c r="AC11" s="44"/>
    </row>
    <row r="12" spans="2:29" s="27" customFormat="1" x14ac:dyDescent="0.3">
      <c r="B12" s="21" t="s">
        <v>12</v>
      </c>
      <c r="C12" s="22"/>
      <c r="D12" s="23"/>
      <c r="E12" s="22"/>
      <c r="F12" s="24"/>
      <c r="G12" s="22"/>
      <c r="H12" s="24"/>
      <c r="I12" s="22"/>
      <c r="J12" s="24"/>
      <c r="K12" s="25"/>
      <c r="L12" s="24"/>
      <c r="M12" s="25"/>
      <c r="N12" s="26"/>
      <c r="O12" s="67">
        <v>2.5</v>
      </c>
      <c r="P12" s="25"/>
      <c r="Q12" s="67">
        <v>2.5</v>
      </c>
      <c r="R12" s="25"/>
      <c r="S12" s="67">
        <v>2.5</v>
      </c>
      <c r="T12" s="25"/>
      <c r="U12" s="67">
        <v>2.5</v>
      </c>
      <c r="V12" s="25"/>
      <c r="W12" s="67">
        <v>2.5</v>
      </c>
      <c r="X12" s="25"/>
      <c r="Y12" s="67">
        <v>2.5</v>
      </c>
      <c r="AA12" s="28" t="s">
        <v>29</v>
      </c>
      <c r="AC12" s="29"/>
    </row>
    <row r="13" spans="2:29" ht="7.5" customHeight="1" x14ac:dyDescent="0.3">
      <c r="B13" s="45"/>
      <c r="C13" s="18"/>
      <c r="D13" s="19"/>
      <c r="E13" s="18"/>
      <c r="F13" s="46"/>
      <c r="G13" s="18"/>
      <c r="H13" s="46"/>
      <c r="I13" s="18"/>
      <c r="J13" s="46"/>
      <c r="K13" s="47"/>
      <c r="L13" s="46"/>
      <c r="M13" s="47"/>
      <c r="N13" s="48"/>
      <c r="O13" s="46"/>
      <c r="P13" s="47"/>
      <c r="Q13" s="46"/>
      <c r="R13" s="47"/>
      <c r="S13" s="46"/>
      <c r="T13" s="47"/>
      <c r="U13" s="46"/>
      <c r="V13" s="47"/>
      <c r="W13" s="46"/>
      <c r="X13" s="47"/>
      <c r="Y13" s="46"/>
    </row>
    <row r="14" spans="2:29" ht="27.6" x14ac:dyDescent="0.3">
      <c r="B14" s="49" t="s">
        <v>14</v>
      </c>
      <c r="C14" s="50"/>
      <c r="D14" s="51"/>
      <c r="E14" s="50"/>
      <c r="F14" s="52"/>
      <c r="G14" s="50"/>
      <c r="H14" s="52"/>
      <c r="I14" s="50"/>
      <c r="J14" s="52"/>
      <c r="K14" s="46"/>
      <c r="L14" s="52"/>
      <c r="M14" s="46"/>
      <c r="N14" s="53"/>
      <c r="O14" s="52">
        <f>((O$8*O$10)+O$12)*(100-O$7)/100</f>
        <v>13.25</v>
      </c>
      <c r="P14" s="46"/>
      <c r="Q14" s="52">
        <f>((Q$8*Q$10)+Q$12)*(100-Q$7)/100</f>
        <v>13.25</v>
      </c>
      <c r="R14" s="46"/>
      <c r="S14" s="52">
        <f>((S$8*S$10)+S$12)*(100-S$7)/100</f>
        <v>13.25</v>
      </c>
      <c r="T14" s="46"/>
      <c r="U14" s="52">
        <f>((U$8*U$10)+U$12)*(100-U$7)/100</f>
        <v>13.25</v>
      </c>
      <c r="V14" s="46"/>
      <c r="W14" s="52">
        <f>((W$8*W$10)+W$12)*(100-W$7)/100</f>
        <v>13.25</v>
      </c>
      <c r="X14" s="46"/>
      <c r="Y14" s="52">
        <f>((Y$8*Y$10)+Y$12)*(100-Y$7)/100</f>
        <v>13.25</v>
      </c>
      <c r="AA14" s="54" t="s">
        <v>30</v>
      </c>
    </row>
    <row r="15" spans="2:29" ht="7.5" customHeight="1" x14ac:dyDescent="0.3">
      <c r="B15" s="45"/>
      <c r="C15" s="18"/>
      <c r="D15" s="19"/>
      <c r="E15" s="18"/>
      <c r="F15" s="46"/>
      <c r="G15" s="18"/>
      <c r="H15" s="46"/>
      <c r="I15" s="18"/>
      <c r="J15" s="46"/>
      <c r="K15" s="47"/>
      <c r="L15" s="46"/>
      <c r="M15" s="47"/>
      <c r="N15" s="48"/>
      <c r="O15" s="46"/>
      <c r="P15" s="47"/>
      <c r="Q15" s="46"/>
      <c r="R15" s="47"/>
      <c r="S15" s="46"/>
      <c r="T15" s="47"/>
      <c r="U15" s="46"/>
      <c r="V15" s="47"/>
      <c r="W15" s="46"/>
      <c r="X15" s="47"/>
      <c r="Y15" s="46"/>
    </row>
    <row r="16" spans="2:29" x14ac:dyDescent="0.3">
      <c r="B16" s="49" t="s">
        <v>15</v>
      </c>
      <c r="C16" s="50"/>
      <c r="D16" s="51"/>
      <c r="E16" s="50"/>
      <c r="F16" s="55"/>
      <c r="G16" s="50"/>
      <c r="H16" s="55"/>
      <c r="I16" s="50"/>
      <c r="J16" s="55"/>
      <c r="K16" s="56"/>
      <c r="L16" s="55"/>
      <c r="M16" s="56"/>
      <c r="N16" s="57"/>
      <c r="O16" s="55">
        <f>(1+O$14/100)^-1</f>
        <v>0.88300220750551872</v>
      </c>
      <c r="P16" s="56"/>
      <c r="Q16" s="55">
        <f>(1+Q$14/100)^-2</f>
        <v>0.7796928984596192</v>
      </c>
      <c r="R16" s="56"/>
      <c r="S16" s="55">
        <f>(1+S$14/100)^-3</f>
        <v>0.68847055051621997</v>
      </c>
      <c r="T16" s="56"/>
      <c r="U16" s="55">
        <f>(1+U$14/100)^-4</f>
        <v>0.60792101590836201</v>
      </c>
      <c r="V16" s="56"/>
      <c r="W16" s="55">
        <f>(1+W$14/100)^-5</f>
        <v>0.53679559903608121</v>
      </c>
      <c r="X16" s="56"/>
      <c r="Y16" s="55">
        <f>1/Y14*W16*100</f>
        <v>4.0512875398949522</v>
      </c>
      <c r="AA16" s="54" t="s">
        <v>35</v>
      </c>
    </row>
    <row r="17" spans="2:29" ht="7.5" customHeight="1" x14ac:dyDescent="0.3">
      <c r="B17" s="45"/>
      <c r="C17" s="18"/>
      <c r="D17" s="19"/>
      <c r="E17" s="18"/>
      <c r="F17" s="19"/>
      <c r="G17" s="18"/>
      <c r="H17" s="19"/>
      <c r="I17" s="18"/>
      <c r="J17" s="19"/>
      <c r="K17" s="18"/>
      <c r="L17" s="19"/>
      <c r="M17" s="18"/>
      <c r="N17" s="20"/>
      <c r="O17" s="19"/>
      <c r="P17" s="18"/>
      <c r="Q17" s="19"/>
      <c r="R17" s="18"/>
      <c r="S17" s="19"/>
      <c r="T17" s="18"/>
      <c r="U17" s="19"/>
      <c r="V17" s="18"/>
      <c r="W17" s="19"/>
      <c r="X17" s="18"/>
      <c r="Y17" s="19"/>
    </row>
    <row r="18" spans="2:29" x14ac:dyDescent="0.3">
      <c r="B18" s="49" t="s">
        <v>6</v>
      </c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8"/>
      <c r="O18" s="8">
        <f>Input!R$35</f>
        <v>75</v>
      </c>
      <c r="P18" s="50"/>
      <c r="Q18" s="8">
        <f>Input!T$35</f>
        <v>75</v>
      </c>
      <c r="R18" s="50"/>
      <c r="S18" s="8">
        <f>Input!V$35</f>
        <v>75</v>
      </c>
      <c r="T18" s="59">
        <f>Input!W$35</f>
        <v>0</v>
      </c>
      <c r="U18" s="8">
        <f>Input!X$35</f>
        <v>75</v>
      </c>
      <c r="V18" s="59">
        <f>Input!Y$35</f>
        <v>0</v>
      </c>
      <c r="W18" s="8">
        <f>Input!Z$35</f>
        <v>75</v>
      </c>
      <c r="X18" s="50"/>
      <c r="Y18" s="8">
        <f>Input!Z35</f>
        <v>75</v>
      </c>
    </row>
    <row r="19" spans="2:29" ht="7.5" customHeight="1" x14ac:dyDescent="0.3">
      <c r="B19" s="45"/>
      <c r="C19" s="18"/>
      <c r="D19" s="19"/>
      <c r="E19" s="18"/>
      <c r="F19" s="19"/>
      <c r="G19" s="18"/>
      <c r="H19" s="19"/>
      <c r="I19" s="18"/>
      <c r="J19" s="19"/>
      <c r="K19" s="18"/>
      <c r="L19" s="19"/>
      <c r="M19" s="18"/>
      <c r="N19" s="20"/>
      <c r="O19" s="19"/>
      <c r="P19" s="18"/>
      <c r="Q19" s="19"/>
      <c r="R19" s="18"/>
      <c r="S19" s="19"/>
      <c r="T19" s="18"/>
      <c r="U19" s="19"/>
      <c r="V19" s="18"/>
      <c r="W19" s="19"/>
      <c r="X19" s="18"/>
      <c r="Y19" s="19"/>
    </row>
    <row r="20" spans="2:29" x14ac:dyDescent="0.3">
      <c r="B20" s="60" t="s">
        <v>52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2"/>
      <c r="O20" s="63">
        <f>O$18*-O$7/100</f>
        <v>-22.5</v>
      </c>
      <c r="P20" s="61"/>
      <c r="Q20" s="63">
        <f>Q$18*-Q$7/100</f>
        <v>-22.5</v>
      </c>
      <c r="R20" s="61"/>
      <c r="S20" s="63">
        <f>S$18*-S$7/100</f>
        <v>-22.5</v>
      </c>
      <c r="T20" s="61"/>
      <c r="U20" s="63">
        <f>U$18*-U$7/100</f>
        <v>-22.5</v>
      </c>
      <c r="V20" s="61"/>
      <c r="W20" s="63">
        <f>W$18*-W$7/100</f>
        <v>-22.5</v>
      </c>
      <c r="X20" s="61"/>
      <c r="Y20" s="63">
        <f>Y$18*-Y$7/100</f>
        <v>-22.5</v>
      </c>
      <c r="AA20" s="54" t="s">
        <v>31</v>
      </c>
    </row>
    <row r="21" spans="2:29" ht="7.5" customHeight="1" x14ac:dyDescent="0.3">
      <c r="B21" s="45"/>
      <c r="C21" s="18"/>
      <c r="D21" s="19"/>
      <c r="E21" s="18"/>
      <c r="F21" s="19"/>
      <c r="G21" s="18"/>
      <c r="H21" s="19"/>
      <c r="I21" s="18"/>
      <c r="J21" s="19"/>
      <c r="K21" s="18"/>
      <c r="L21" s="19"/>
      <c r="M21" s="18"/>
      <c r="N21" s="20"/>
      <c r="O21" s="19"/>
      <c r="P21" s="18"/>
      <c r="Q21" s="19"/>
      <c r="R21" s="18"/>
      <c r="S21" s="19"/>
      <c r="T21" s="18"/>
      <c r="U21" s="19"/>
      <c r="V21" s="18"/>
      <c r="W21" s="19"/>
      <c r="X21" s="18"/>
      <c r="Y21" s="19"/>
    </row>
    <row r="22" spans="2:29" x14ac:dyDescent="0.3">
      <c r="B22" s="49" t="s">
        <v>16</v>
      </c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8"/>
      <c r="O22" s="8">
        <f>SUM(O18:O21)</f>
        <v>52.5</v>
      </c>
      <c r="P22" s="50"/>
      <c r="Q22" s="8">
        <f>SUM(Q18:Q21)</f>
        <v>52.5</v>
      </c>
      <c r="R22" s="50"/>
      <c r="S22" s="8">
        <f>SUM(S18:S21)</f>
        <v>52.5</v>
      </c>
      <c r="T22" s="50"/>
      <c r="U22" s="8">
        <f>SUM(U18:U21)</f>
        <v>52.5</v>
      </c>
      <c r="V22" s="50"/>
      <c r="W22" s="8">
        <f>SUM(W18:W21)</f>
        <v>52.5</v>
      </c>
      <c r="X22" s="50"/>
      <c r="Y22" s="8">
        <f>SUM(Y18:Y21)</f>
        <v>52.5</v>
      </c>
    </row>
    <row r="23" spans="2:29" ht="7.5" customHeight="1" x14ac:dyDescent="0.3">
      <c r="B23" s="45"/>
      <c r="C23" s="18"/>
      <c r="D23" s="19"/>
      <c r="E23" s="18"/>
      <c r="F23" s="19"/>
      <c r="G23" s="18"/>
      <c r="H23" s="19"/>
      <c r="I23" s="18"/>
      <c r="J23" s="19"/>
      <c r="K23" s="18"/>
      <c r="L23" s="19"/>
      <c r="M23" s="18"/>
      <c r="N23" s="20"/>
      <c r="O23" s="19"/>
      <c r="P23" s="18"/>
      <c r="Q23" s="19"/>
      <c r="R23" s="18"/>
      <c r="S23" s="19"/>
      <c r="T23" s="18"/>
      <c r="U23" s="19"/>
      <c r="V23" s="18"/>
      <c r="W23" s="19"/>
      <c r="X23" s="18"/>
      <c r="Y23" s="19"/>
    </row>
    <row r="24" spans="2:29" x14ac:dyDescent="0.3">
      <c r="B24" s="49" t="s">
        <v>17</v>
      </c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8"/>
      <c r="O24" s="8">
        <f>O$16*O$22</f>
        <v>46.357615894039732</v>
      </c>
      <c r="P24" s="50"/>
      <c r="Q24" s="8">
        <f>Q$16*Q$22</f>
        <v>40.933877169130007</v>
      </c>
      <c r="R24" s="50"/>
      <c r="S24" s="8">
        <f>S$16*S$22</f>
        <v>36.144703902101547</v>
      </c>
      <c r="T24" s="50"/>
      <c r="U24" s="8">
        <f>U$16*U$22</f>
        <v>31.915853335189006</v>
      </c>
      <c r="V24" s="50"/>
      <c r="W24" s="8">
        <f>W$16*W$22</f>
        <v>28.181768949394264</v>
      </c>
      <c r="X24" s="50"/>
      <c r="Y24" s="8">
        <f>Y$16*Y$22</f>
        <v>212.692595844485</v>
      </c>
      <c r="AA24" s="54" t="s">
        <v>32</v>
      </c>
    </row>
    <row r="25" spans="2:29" ht="7.5" customHeight="1" x14ac:dyDescent="0.3">
      <c r="B25" s="45"/>
      <c r="C25" s="18"/>
      <c r="D25" s="19"/>
      <c r="E25" s="18"/>
      <c r="F25" s="19"/>
      <c r="G25" s="18"/>
      <c r="H25" s="19"/>
      <c r="I25" s="18"/>
      <c r="J25" s="19"/>
      <c r="K25" s="18"/>
      <c r="L25" s="19"/>
      <c r="M25" s="50"/>
      <c r="N25" s="58"/>
      <c r="O25" s="19"/>
      <c r="P25" s="18"/>
      <c r="Q25" s="19"/>
      <c r="R25" s="18"/>
      <c r="S25" s="19"/>
      <c r="T25" s="18"/>
      <c r="U25" s="19"/>
      <c r="V25" s="18"/>
      <c r="W25" s="19"/>
      <c r="X25" s="18"/>
      <c r="Y25" s="19"/>
    </row>
    <row r="26" spans="2:29" ht="14.25" customHeight="1" x14ac:dyDescent="0.3">
      <c r="B26" s="49" t="s">
        <v>18</v>
      </c>
      <c r="C26" s="50"/>
      <c r="D26" s="51"/>
      <c r="E26" s="50"/>
      <c r="F26" s="64"/>
      <c r="G26" s="50"/>
      <c r="H26" s="51"/>
      <c r="I26" s="50"/>
      <c r="J26" s="51"/>
      <c r="K26" s="50"/>
      <c r="L26" s="64"/>
      <c r="M26" s="50"/>
      <c r="N26" s="58"/>
      <c r="O26" s="100">
        <f>SUM(O24:Y24)</f>
        <v>396.22641509433959</v>
      </c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AA26" s="54" t="s">
        <v>33</v>
      </c>
      <c r="AC26" s="65"/>
    </row>
    <row r="28" spans="2:29" x14ac:dyDescent="0.3">
      <c r="B28" s="22" t="s">
        <v>22</v>
      </c>
      <c r="O28" s="8">
        <f>(Input!R21+Input!T21+Input!V21+Input!X21+Input!Z21)/5</f>
        <v>100</v>
      </c>
      <c r="P28" s="4"/>
      <c r="Q28" s="5"/>
      <c r="R28" s="5"/>
      <c r="S28" s="5"/>
      <c r="T28" s="5"/>
      <c r="U28" s="5"/>
      <c r="V28" s="5"/>
      <c r="W28" s="5"/>
      <c r="X28" s="5"/>
      <c r="Y28" s="5"/>
    </row>
    <row r="30" spans="2:29" x14ac:dyDescent="0.3">
      <c r="O30" s="11" t="s">
        <v>38</v>
      </c>
      <c r="Q30" s="11" t="s">
        <v>39</v>
      </c>
      <c r="U30" s="11" t="s">
        <v>23</v>
      </c>
      <c r="W30" s="11" t="s">
        <v>37</v>
      </c>
      <c r="Y30" s="11" t="s">
        <v>24</v>
      </c>
    </row>
    <row r="31" spans="2:29" x14ac:dyDescent="0.3">
      <c r="B31" s="22" t="s">
        <v>25</v>
      </c>
      <c r="O31" s="68">
        <v>3.2</v>
      </c>
      <c r="Q31" s="68">
        <v>5.6</v>
      </c>
      <c r="U31" s="63">
        <f>$O$28*O31</f>
        <v>320</v>
      </c>
      <c r="V31" s="61"/>
      <c r="W31" s="63">
        <f>$O$28*Q31</f>
        <v>560</v>
      </c>
      <c r="Y31" s="8">
        <f>SUM(U31:W31)/2</f>
        <v>440</v>
      </c>
      <c r="AA31" s="54" t="s">
        <v>34</v>
      </c>
    </row>
    <row r="32" spans="2:29" x14ac:dyDescent="0.3">
      <c r="B32" s="22"/>
    </row>
    <row r="34" spans="2:21" x14ac:dyDescent="0.3">
      <c r="B34" s="22"/>
      <c r="O34" s="66" t="s">
        <v>40</v>
      </c>
      <c r="U34" s="3">
        <f>(O26+Y31)/2</f>
        <v>418.11320754716979</v>
      </c>
    </row>
    <row r="35" spans="2:21" x14ac:dyDescent="0.3">
      <c r="O35" s="22"/>
    </row>
    <row r="36" spans="2:21" x14ac:dyDescent="0.3">
      <c r="O36" s="22"/>
    </row>
    <row r="37" spans="2:21" x14ac:dyDescent="0.3">
      <c r="O37" s="22"/>
    </row>
    <row r="38" spans="2:21" x14ac:dyDescent="0.3">
      <c r="O38" s="22"/>
    </row>
    <row r="39" spans="2:21" x14ac:dyDescent="0.3">
      <c r="O39" s="22"/>
    </row>
    <row r="41" spans="2:21" x14ac:dyDescent="0.3">
      <c r="O41" s="22"/>
    </row>
  </sheetData>
  <sheetProtection algorithmName="SHA-512" hashValue="WYWcACJ70Rai27Dm3ZUme+q5t3rzKe8BkLc+ZlBYM2x5qBlFz4qDhEPLr82gALrllQA1A5ycf6dhpVv/EN62Rw==" saltValue="LJsMwQRiHOcVSBxVvbB1Lw==" spinCount="100000" sheet="1" selectLockedCells="1"/>
  <mergeCells count="1">
    <mergeCell ref="O26:Y26"/>
  </mergeCells>
  <printOptions horizontalCentered="1"/>
  <pageMargins left="0.15748031496062992" right="0.15748031496062992" top="0.35433070866141736" bottom="0.35433070866141736" header="0.15748031496062992" footer="0.15748031496062992"/>
  <pageSetup paperSize="9" orientation="landscape" r:id="rId1"/>
  <headerFooter alignWithMargins="0">
    <oddFooter>&amp;L&amp;F&amp;C&amp;P von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B2:AB45"/>
  <sheetViews>
    <sheetView showGridLines="0" tabSelected="1" workbookViewId="0">
      <pane xSplit="2" ySplit="4" topLeftCell="C5" activePane="bottomRight" state="frozen"/>
      <selection pane="topRight"/>
      <selection pane="bottomLeft"/>
      <selection pane="bottomRight" activeCell="L9" sqref="L9"/>
    </sheetView>
  </sheetViews>
  <sheetFormatPr baseColWidth="10" defaultColWidth="10.6640625" defaultRowHeight="13.8" x14ac:dyDescent="0.3"/>
  <cols>
    <col min="1" max="1" width="2.5546875" style="10" customWidth="1"/>
    <col min="2" max="2" width="41" style="10" customWidth="1"/>
    <col min="3" max="3" width="2.5546875" style="10" hidden="1" customWidth="1"/>
    <col min="4" max="4" width="0" style="11" hidden="1" customWidth="1"/>
    <col min="5" max="5" width="0.6640625" style="10" hidden="1" customWidth="1"/>
    <col min="6" max="6" width="0" style="11" hidden="1" customWidth="1"/>
    <col min="7" max="7" width="0.6640625" style="10" hidden="1" customWidth="1"/>
    <col min="8" max="8" width="0" style="11" hidden="1" customWidth="1"/>
    <col min="9" max="9" width="0.6640625" style="10" hidden="1" customWidth="1"/>
    <col min="10" max="10" width="0" style="11" hidden="1" customWidth="1"/>
    <col min="11" max="11" width="0.6640625" style="10" hidden="1" customWidth="1"/>
    <col min="12" max="12" width="14.109375" style="11" bestFit="1" customWidth="1"/>
    <col min="13" max="13" width="0.6640625" style="92" customWidth="1"/>
    <col min="14" max="14" width="14.109375" style="11" bestFit="1" customWidth="1"/>
    <col min="15" max="15" width="0.6640625" style="92" customWidth="1"/>
    <col min="16" max="16" width="14.109375" style="11" bestFit="1" customWidth="1"/>
    <col min="17" max="17" width="0.6640625" style="92" customWidth="1"/>
    <col min="18" max="18" width="14.109375" style="11" bestFit="1" customWidth="1"/>
    <col min="19" max="19" width="0.6640625" style="10" customWidth="1"/>
    <col min="20" max="20" width="14.109375" style="11" bestFit="1" customWidth="1"/>
    <col min="21" max="21" width="0.6640625" style="10" customWidth="1"/>
    <col min="22" max="22" width="14.109375" style="11" bestFit="1" customWidth="1"/>
    <col min="23" max="23" width="0.6640625" style="10" customWidth="1"/>
    <col min="24" max="24" width="14.109375" style="11" bestFit="1" customWidth="1"/>
    <col min="25" max="25" width="0.6640625" style="10" customWidth="1"/>
    <col min="26" max="26" width="14.109375" style="11" bestFit="1" customWidth="1"/>
    <col min="27" max="27" width="2.5546875" style="10" customWidth="1"/>
    <col min="28" max="16384" width="10.6640625" style="10"/>
  </cols>
  <sheetData>
    <row r="2" spans="2:28" x14ac:dyDescent="0.3">
      <c r="B2" s="10" t="s">
        <v>43</v>
      </c>
    </row>
    <row r="3" spans="2:28" x14ac:dyDescent="0.3">
      <c r="L3" s="11" t="s">
        <v>54</v>
      </c>
      <c r="N3" s="11" t="s">
        <v>54</v>
      </c>
      <c r="P3" s="11" t="s">
        <v>54</v>
      </c>
      <c r="R3" s="11" t="s">
        <v>55</v>
      </c>
      <c r="T3" s="11" t="s">
        <v>55</v>
      </c>
      <c r="V3" s="11" t="s">
        <v>55</v>
      </c>
      <c r="X3" s="11" t="s">
        <v>55</v>
      </c>
      <c r="Z3" s="11" t="s">
        <v>55</v>
      </c>
    </row>
    <row r="4" spans="2:28" ht="24" customHeight="1" x14ac:dyDescent="0.3">
      <c r="B4" s="69" t="s">
        <v>7</v>
      </c>
      <c r="C4" s="14"/>
      <c r="D4" s="70">
        <v>2018</v>
      </c>
      <c r="E4" s="14"/>
      <c r="F4" s="70">
        <v>2019</v>
      </c>
      <c r="G4" s="14"/>
      <c r="H4" s="70">
        <v>2020</v>
      </c>
      <c r="I4" s="14"/>
      <c r="J4" s="70">
        <v>2021</v>
      </c>
      <c r="K4" s="14"/>
      <c r="L4" s="98" t="s">
        <v>58</v>
      </c>
      <c r="M4" s="93"/>
      <c r="N4" s="98" t="s">
        <v>57</v>
      </c>
      <c r="O4" s="93"/>
      <c r="P4" s="98" t="s">
        <v>56</v>
      </c>
      <c r="Q4" s="93"/>
      <c r="R4" s="98" t="s">
        <v>44</v>
      </c>
      <c r="S4" s="14"/>
      <c r="T4" s="98" t="s">
        <v>45</v>
      </c>
      <c r="U4" s="14"/>
      <c r="V4" s="98" t="s">
        <v>46</v>
      </c>
      <c r="W4" s="14"/>
      <c r="X4" s="98" t="s">
        <v>47</v>
      </c>
      <c r="Y4" s="14"/>
      <c r="Z4" s="98" t="s">
        <v>48</v>
      </c>
      <c r="AB4" s="17" t="s">
        <v>26</v>
      </c>
    </row>
    <row r="5" spans="2:28" ht="7.5" customHeight="1" x14ac:dyDescent="0.3">
      <c r="B5" s="38"/>
      <c r="C5" s="38"/>
      <c r="D5" s="39"/>
      <c r="E5" s="38"/>
      <c r="F5" s="39"/>
      <c r="G5" s="38"/>
      <c r="H5" s="39"/>
      <c r="I5" s="38"/>
      <c r="J5" s="39"/>
      <c r="K5" s="38"/>
      <c r="L5" s="39"/>
      <c r="M5" s="91"/>
      <c r="N5" s="39"/>
      <c r="O5" s="91"/>
      <c r="P5" s="39"/>
      <c r="Q5" s="91"/>
      <c r="R5" s="39"/>
      <c r="S5" s="38"/>
      <c r="T5" s="39"/>
      <c r="U5" s="38"/>
      <c r="V5" s="39"/>
      <c r="W5" s="38"/>
      <c r="X5" s="39"/>
      <c r="Y5" s="38"/>
      <c r="Z5" s="39"/>
    </row>
    <row r="6" spans="2:28" ht="7.5" customHeight="1" x14ac:dyDescent="0.3">
      <c r="B6" s="38"/>
      <c r="C6" s="38"/>
      <c r="D6" s="39"/>
      <c r="E6" s="38"/>
      <c r="F6" s="39"/>
      <c r="G6" s="38"/>
      <c r="H6" s="39"/>
      <c r="I6" s="38"/>
      <c r="J6" s="39"/>
      <c r="K6" s="38"/>
      <c r="L6" s="39"/>
      <c r="M6" s="91"/>
      <c r="N6" s="39"/>
      <c r="O6" s="91"/>
      <c r="P6" s="39"/>
      <c r="Q6" s="91"/>
      <c r="R6" s="39"/>
      <c r="S6" s="38"/>
      <c r="T6" s="39"/>
      <c r="U6" s="38"/>
      <c r="V6" s="39"/>
      <c r="W6" s="38"/>
      <c r="X6" s="39"/>
      <c r="Y6" s="38"/>
      <c r="Z6" s="39"/>
    </row>
    <row r="7" spans="2:28" x14ac:dyDescent="0.3">
      <c r="B7" s="71" t="s">
        <v>1</v>
      </c>
      <c r="C7" s="72"/>
      <c r="D7" s="72">
        <v>0</v>
      </c>
      <c r="E7" s="72"/>
      <c r="F7" s="72">
        <v>0</v>
      </c>
      <c r="G7" s="72"/>
      <c r="H7" s="72">
        <v>0</v>
      </c>
      <c r="I7" s="72"/>
      <c r="J7" s="72">
        <v>0</v>
      </c>
      <c r="K7" s="72"/>
      <c r="L7" s="7">
        <v>950</v>
      </c>
      <c r="M7" s="94"/>
      <c r="N7" s="7">
        <v>950</v>
      </c>
      <c r="O7" s="94"/>
      <c r="P7" s="7">
        <v>950</v>
      </c>
      <c r="Q7" s="94"/>
      <c r="R7" s="7">
        <v>1000</v>
      </c>
      <c r="S7" s="73"/>
      <c r="T7" s="7">
        <v>1000</v>
      </c>
      <c r="U7" s="73"/>
      <c r="V7" s="7">
        <v>1000</v>
      </c>
      <c r="W7" s="73"/>
      <c r="X7" s="7">
        <v>1000</v>
      </c>
      <c r="Y7" s="73"/>
      <c r="Z7" s="7">
        <v>1000</v>
      </c>
    </row>
    <row r="8" spans="2:28" ht="7.5" customHeight="1" x14ac:dyDescent="0.3">
      <c r="B8" s="38"/>
      <c r="C8" s="38"/>
      <c r="D8" s="39"/>
      <c r="E8" s="38"/>
      <c r="F8" s="39"/>
      <c r="G8" s="38"/>
      <c r="H8" s="39"/>
      <c r="I8" s="38"/>
      <c r="J8" s="39"/>
      <c r="K8" s="38"/>
      <c r="L8" s="2"/>
      <c r="M8" s="91"/>
      <c r="N8" s="2"/>
      <c r="O8" s="91"/>
      <c r="P8" s="2"/>
      <c r="Q8" s="91"/>
      <c r="R8" s="2"/>
      <c r="S8" s="74"/>
      <c r="T8" s="2"/>
      <c r="U8" s="74"/>
      <c r="V8" s="2"/>
      <c r="W8" s="74"/>
      <c r="X8" s="2"/>
      <c r="Y8" s="74"/>
      <c r="Z8" s="2"/>
    </row>
    <row r="9" spans="2:28" x14ac:dyDescent="0.3">
      <c r="B9" s="75" t="s">
        <v>2</v>
      </c>
      <c r="C9" s="75"/>
      <c r="D9" s="76">
        <v>0</v>
      </c>
      <c r="E9" s="75"/>
      <c r="F9" s="76">
        <v>0</v>
      </c>
      <c r="G9" s="75"/>
      <c r="H9" s="76">
        <v>0</v>
      </c>
      <c r="I9" s="75"/>
      <c r="J9" s="76">
        <v>0</v>
      </c>
      <c r="K9" s="75"/>
      <c r="L9" s="6">
        <v>-500</v>
      </c>
      <c r="M9" s="95"/>
      <c r="N9" s="6">
        <v>-500</v>
      </c>
      <c r="O9" s="95"/>
      <c r="P9" s="6">
        <v>-500</v>
      </c>
      <c r="Q9" s="95"/>
      <c r="R9" s="6">
        <v>-500</v>
      </c>
      <c r="S9" s="77"/>
      <c r="T9" s="6">
        <v>-500</v>
      </c>
      <c r="U9" s="77"/>
      <c r="V9" s="6">
        <v>-500</v>
      </c>
      <c r="W9" s="77"/>
      <c r="X9" s="6">
        <v>-500</v>
      </c>
      <c r="Y9" s="77"/>
      <c r="Z9" s="6">
        <v>-500</v>
      </c>
    </row>
    <row r="10" spans="2:28" s="81" customFormat="1" ht="10.199999999999999" x14ac:dyDescent="0.2">
      <c r="B10" s="78" t="s">
        <v>3</v>
      </c>
      <c r="C10" s="78"/>
      <c r="D10" s="79" t="str">
        <f>IF(D$7=0,"",D9/D$7)</f>
        <v/>
      </c>
      <c r="E10" s="78"/>
      <c r="F10" s="79" t="str">
        <f>IF(F$7=0,"",F9/F$7)</f>
        <v/>
      </c>
      <c r="G10" s="78"/>
      <c r="H10" s="79" t="str">
        <f>IF(H$7=0,"",H9/H$7)</f>
        <v/>
      </c>
      <c r="I10" s="78"/>
      <c r="J10" s="79" t="str">
        <f>IF(J$7=0,"",J9/J$7)</f>
        <v/>
      </c>
      <c r="K10" s="78"/>
      <c r="L10" s="79">
        <f>IF(L$7=0,"",L9/L$7)</f>
        <v>-0.52631578947368418</v>
      </c>
      <c r="M10" s="96"/>
      <c r="N10" s="79">
        <f>IF(N$7=0,"",N9/N$7)</f>
        <v>-0.52631578947368418</v>
      </c>
      <c r="O10" s="96"/>
      <c r="P10" s="79">
        <f>IF(P$7=0,"",P9/P$7)</f>
        <v>-0.52631578947368418</v>
      </c>
      <c r="Q10" s="96"/>
      <c r="R10" s="79">
        <f>IF(R$7=0,"",R9/R$7)</f>
        <v>-0.5</v>
      </c>
      <c r="S10" s="80"/>
      <c r="T10" s="79">
        <f>IF(T$7=0,"",T9/T$7)</f>
        <v>-0.5</v>
      </c>
      <c r="U10" s="80"/>
      <c r="V10" s="79">
        <f>IF(V$7=0,"",V9/V$7)</f>
        <v>-0.5</v>
      </c>
      <c r="W10" s="80"/>
      <c r="X10" s="79">
        <f>IF(X$7=0,"",X9/X$7)</f>
        <v>-0.5</v>
      </c>
      <c r="Y10" s="80"/>
      <c r="Z10" s="79">
        <f>IF(Z$7=0,"",Z9/Z$7)</f>
        <v>-0.5</v>
      </c>
    </row>
    <row r="11" spans="2:28" ht="7.5" customHeight="1" x14ac:dyDescent="0.3">
      <c r="B11" s="38"/>
      <c r="C11" s="38"/>
      <c r="D11" s="39"/>
      <c r="E11" s="38"/>
      <c r="F11" s="39"/>
      <c r="G11" s="38"/>
      <c r="H11" s="39"/>
      <c r="I11" s="38"/>
      <c r="J11" s="39"/>
      <c r="K11" s="38"/>
      <c r="L11" s="39"/>
      <c r="M11" s="91"/>
      <c r="N11" s="39"/>
      <c r="O11" s="91"/>
      <c r="P11" s="39"/>
      <c r="Q11" s="91"/>
      <c r="R11" s="39"/>
      <c r="S11" s="38"/>
      <c r="T11" s="39"/>
      <c r="U11" s="38"/>
      <c r="V11" s="39"/>
      <c r="W11" s="38"/>
      <c r="X11" s="39"/>
      <c r="Y11" s="38"/>
      <c r="Z11" s="39"/>
    </row>
    <row r="12" spans="2:28" x14ac:dyDescent="0.3">
      <c r="B12" s="75" t="s">
        <v>4</v>
      </c>
      <c r="C12" s="75"/>
      <c r="D12" s="76">
        <v>0</v>
      </c>
      <c r="E12" s="75"/>
      <c r="F12" s="76">
        <v>0</v>
      </c>
      <c r="G12" s="75"/>
      <c r="H12" s="76">
        <v>0</v>
      </c>
      <c r="I12" s="75"/>
      <c r="J12" s="76">
        <v>0</v>
      </c>
      <c r="K12" s="75"/>
      <c r="L12" s="6">
        <v>-200</v>
      </c>
      <c r="M12" s="95"/>
      <c r="N12" s="6">
        <v>-200</v>
      </c>
      <c r="O12" s="95"/>
      <c r="P12" s="6">
        <v>-200</v>
      </c>
      <c r="Q12" s="95"/>
      <c r="R12" s="6">
        <v>-200</v>
      </c>
      <c r="S12" s="77"/>
      <c r="T12" s="6">
        <v>-200</v>
      </c>
      <c r="U12" s="77"/>
      <c r="V12" s="6">
        <v>-200</v>
      </c>
      <c r="W12" s="77"/>
      <c r="X12" s="6">
        <v>-200</v>
      </c>
      <c r="Y12" s="77"/>
      <c r="Z12" s="6">
        <v>-200</v>
      </c>
    </row>
    <row r="13" spans="2:28" s="81" customFormat="1" ht="10.199999999999999" x14ac:dyDescent="0.2">
      <c r="B13" s="78" t="s">
        <v>3</v>
      </c>
      <c r="C13" s="78"/>
      <c r="D13" s="79" t="str">
        <f>IF(D$7=0,"",D12/D$7)</f>
        <v/>
      </c>
      <c r="E13" s="78"/>
      <c r="F13" s="79" t="str">
        <f>IF(F$7=0,"",F12/F$7)</f>
        <v/>
      </c>
      <c r="G13" s="78"/>
      <c r="H13" s="79" t="str">
        <f>IF(H$7=0,"",H12/H$7)</f>
        <v/>
      </c>
      <c r="I13" s="78"/>
      <c r="J13" s="79" t="str">
        <f>IF(J$7=0,"",J12/J$7)</f>
        <v/>
      </c>
      <c r="K13" s="78"/>
      <c r="L13" s="79">
        <f>IF(L$7=0,"",L12/L$7)</f>
        <v>-0.21052631578947367</v>
      </c>
      <c r="M13" s="96"/>
      <c r="N13" s="79">
        <f>IF(N$7=0,"",N12/N$7)</f>
        <v>-0.21052631578947367</v>
      </c>
      <c r="O13" s="96"/>
      <c r="P13" s="79">
        <f>IF(P$7=0,"",P12/P$7)</f>
        <v>-0.21052631578947367</v>
      </c>
      <c r="Q13" s="96"/>
      <c r="R13" s="79">
        <f>IF(R$7=0,"",R12/R$7)</f>
        <v>-0.2</v>
      </c>
      <c r="S13" s="80"/>
      <c r="T13" s="79">
        <f>IF(T$7=0,"",T12/T$7)</f>
        <v>-0.2</v>
      </c>
      <c r="U13" s="80"/>
      <c r="V13" s="79">
        <f>IF(V$7=0,"",V12/V$7)</f>
        <v>-0.2</v>
      </c>
      <c r="W13" s="80"/>
      <c r="X13" s="79">
        <f>IF(X$7=0,"",X12/X$7)</f>
        <v>-0.2</v>
      </c>
      <c r="Y13" s="80"/>
      <c r="Z13" s="79">
        <f>IF(Z$7=0,"",Z12/Z$7)</f>
        <v>-0.2</v>
      </c>
    </row>
    <row r="14" spans="2:28" ht="7.5" customHeight="1" x14ac:dyDescent="0.3">
      <c r="B14" s="38"/>
      <c r="C14" s="38"/>
      <c r="D14" s="39"/>
      <c r="E14" s="38"/>
      <c r="F14" s="39"/>
      <c r="G14" s="38"/>
      <c r="H14" s="39"/>
      <c r="I14" s="38"/>
      <c r="J14" s="39"/>
      <c r="K14" s="38"/>
      <c r="L14" s="39"/>
      <c r="M14" s="91"/>
      <c r="N14" s="39"/>
      <c r="O14" s="91"/>
      <c r="P14" s="39"/>
      <c r="Q14" s="91"/>
      <c r="R14" s="39"/>
      <c r="S14" s="38"/>
      <c r="T14" s="39"/>
      <c r="U14" s="38"/>
      <c r="V14" s="39"/>
      <c r="W14" s="38"/>
      <c r="X14" s="39"/>
      <c r="Y14" s="38"/>
      <c r="Z14" s="39"/>
    </row>
    <row r="15" spans="2:28" x14ac:dyDescent="0.3">
      <c r="B15" s="75" t="s">
        <v>49</v>
      </c>
      <c r="C15" s="75"/>
      <c r="D15" s="76">
        <v>0</v>
      </c>
      <c r="E15" s="75"/>
      <c r="F15" s="76">
        <v>0</v>
      </c>
      <c r="G15" s="75"/>
      <c r="H15" s="76">
        <v>0</v>
      </c>
      <c r="I15" s="75"/>
      <c r="J15" s="76">
        <v>0</v>
      </c>
      <c r="K15" s="75"/>
      <c r="L15" s="6">
        <v>-100</v>
      </c>
      <c r="M15" s="95"/>
      <c r="N15" s="6">
        <v>-100</v>
      </c>
      <c r="O15" s="95"/>
      <c r="P15" s="6">
        <v>-100</v>
      </c>
      <c r="Q15" s="95"/>
      <c r="R15" s="6">
        <v>-100</v>
      </c>
      <c r="S15" s="77"/>
      <c r="T15" s="6">
        <v>-100</v>
      </c>
      <c r="U15" s="77"/>
      <c r="V15" s="6">
        <v>-100</v>
      </c>
      <c r="W15" s="77"/>
      <c r="X15" s="6">
        <v>-100</v>
      </c>
      <c r="Y15" s="77"/>
      <c r="Z15" s="6">
        <v>-100</v>
      </c>
      <c r="AB15" s="10" t="s">
        <v>50</v>
      </c>
    </row>
    <row r="16" spans="2:28" x14ac:dyDescent="0.3">
      <c r="B16" s="78" t="s">
        <v>3</v>
      </c>
      <c r="C16" s="78"/>
      <c r="D16" s="79" t="str">
        <f>IF(D$7=0,"",D15/D$7)</f>
        <v/>
      </c>
      <c r="E16" s="78"/>
      <c r="F16" s="79" t="str">
        <f>IF(F$7=0,"",F15/F$7)</f>
        <v/>
      </c>
      <c r="G16" s="78"/>
      <c r="H16" s="79" t="str">
        <f>IF(H$7=0,"",H15/H$7)</f>
        <v/>
      </c>
      <c r="I16" s="78"/>
      <c r="J16" s="79" t="str">
        <f>IF(J$7=0,"",J15/J$7)</f>
        <v/>
      </c>
      <c r="K16" s="78"/>
      <c r="L16" s="79">
        <f>IF(L$7=0,"",L15/L$7)</f>
        <v>-0.10526315789473684</v>
      </c>
      <c r="M16" s="96"/>
      <c r="N16" s="79">
        <f>IF(N$7=0,"",N15/N$7)</f>
        <v>-0.10526315789473684</v>
      </c>
      <c r="O16" s="96"/>
      <c r="P16" s="79">
        <f>IF(P$7=0,"",P15/P$7)</f>
        <v>-0.10526315789473684</v>
      </c>
      <c r="Q16" s="96"/>
      <c r="R16" s="79">
        <f>IF(R$7=0,"",R15/R$7)</f>
        <v>-0.1</v>
      </c>
      <c r="S16" s="80"/>
      <c r="T16" s="79">
        <f>IF(T$7=0,"",T15/T$7)</f>
        <v>-0.1</v>
      </c>
      <c r="U16" s="80"/>
      <c r="V16" s="79">
        <f>IF(V$7=0,"",V15/V$7)</f>
        <v>-0.1</v>
      </c>
      <c r="W16" s="80"/>
      <c r="X16" s="79">
        <f>IF(X$7=0,"",X15/X$7)</f>
        <v>-0.1</v>
      </c>
      <c r="Y16" s="80"/>
      <c r="Z16" s="79">
        <f>IF(Z$7=0,"",Z15/Z$7)</f>
        <v>-0.1</v>
      </c>
    </row>
    <row r="17" spans="2:26" ht="7.5" customHeight="1" x14ac:dyDescent="0.3">
      <c r="B17" s="38"/>
      <c r="C17" s="38"/>
      <c r="D17" s="39"/>
      <c r="E17" s="38"/>
      <c r="F17" s="39"/>
      <c r="G17" s="38"/>
      <c r="H17" s="39"/>
      <c r="I17" s="38"/>
      <c r="J17" s="39"/>
      <c r="K17" s="38"/>
      <c r="L17" s="39"/>
      <c r="M17" s="91"/>
      <c r="N17" s="39"/>
      <c r="O17" s="91"/>
      <c r="P17" s="39"/>
      <c r="Q17" s="91"/>
      <c r="R17" s="39"/>
      <c r="S17" s="38"/>
      <c r="T17" s="39"/>
      <c r="U17" s="38"/>
      <c r="V17" s="39"/>
      <c r="W17" s="38"/>
      <c r="X17" s="39"/>
      <c r="Y17" s="38"/>
      <c r="Z17" s="39"/>
    </row>
    <row r="18" spans="2:26" x14ac:dyDescent="0.3">
      <c r="B18" s="75" t="s">
        <v>0</v>
      </c>
      <c r="C18" s="75"/>
      <c r="D18" s="76">
        <v>0</v>
      </c>
      <c r="E18" s="75"/>
      <c r="F18" s="76">
        <v>0</v>
      </c>
      <c r="G18" s="75"/>
      <c r="H18" s="76">
        <v>0</v>
      </c>
      <c r="I18" s="75"/>
      <c r="J18" s="76">
        <v>0</v>
      </c>
      <c r="K18" s="75"/>
      <c r="L18" s="6">
        <v>-100</v>
      </c>
      <c r="M18" s="95"/>
      <c r="N18" s="6">
        <v>-100</v>
      </c>
      <c r="O18" s="95"/>
      <c r="P18" s="6">
        <v>-100</v>
      </c>
      <c r="Q18" s="95"/>
      <c r="R18" s="6">
        <v>-100</v>
      </c>
      <c r="S18" s="77"/>
      <c r="T18" s="6">
        <v>-100</v>
      </c>
      <c r="U18" s="77"/>
      <c r="V18" s="6">
        <v>-100</v>
      </c>
      <c r="W18" s="77"/>
      <c r="X18" s="6">
        <v>-100</v>
      </c>
      <c r="Y18" s="77"/>
      <c r="Z18" s="6">
        <v>-100</v>
      </c>
    </row>
    <row r="19" spans="2:26" s="81" customFormat="1" ht="10.199999999999999" x14ac:dyDescent="0.2">
      <c r="B19" s="78" t="s">
        <v>3</v>
      </c>
      <c r="C19" s="78"/>
      <c r="D19" s="79" t="str">
        <f>IF(D$7=0,"",D18/D$7)</f>
        <v/>
      </c>
      <c r="E19" s="78"/>
      <c r="F19" s="79" t="str">
        <f>IF(F$7=0,"",F18/F$7)</f>
        <v/>
      </c>
      <c r="G19" s="78"/>
      <c r="H19" s="79" t="str">
        <f>IF(H$7=0,"",H18/H$7)</f>
        <v/>
      </c>
      <c r="I19" s="78"/>
      <c r="J19" s="79" t="str">
        <f>IF(J$7=0,"",J18/J$7)</f>
        <v/>
      </c>
      <c r="K19" s="78"/>
      <c r="L19" s="79">
        <f>IF(L$7=0,"",L18/L$7)</f>
        <v>-0.10526315789473684</v>
      </c>
      <c r="M19" s="96"/>
      <c r="N19" s="79">
        <f>IF(N$7=0,"",N18/N$7)</f>
        <v>-0.10526315789473684</v>
      </c>
      <c r="O19" s="96"/>
      <c r="P19" s="79">
        <f>IF(P$7=0,"",P18/P$7)</f>
        <v>-0.10526315789473684</v>
      </c>
      <c r="Q19" s="96"/>
      <c r="R19" s="79">
        <f>IF(R$7=0,"",R18/R$7)</f>
        <v>-0.1</v>
      </c>
      <c r="S19" s="80"/>
      <c r="T19" s="79">
        <f>IF(T$7=0,"",T18/T$7)</f>
        <v>-0.1</v>
      </c>
      <c r="U19" s="78"/>
      <c r="V19" s="79">
        <f>IF(V$7=0,"",V18/V$7)</f>
        <v>-0.1</v>
      </c>
      <c r="W19" s="78"/>
      <c r="X19" s="79">
        <f>IF(X$7=0,"",X18/X$7)</f>
        <v>-0.1</v>
      </c>
      <c r="Y19" s="78"/>
      <c r="Z19" s="79">
        <f>IF(Z$7=0,"",Z18/Z$7)</f>
        <v>-0.1</v>
      </c>
    </row>
    <row r="20" spans="2:26" ht="7.5" customHeight="1" x14ac:dyDescent="0.3">
      <c r="B20" s="38"/>
      <c r="C20" s="38"/>
      <c r="D20" s="39"/>
      <c r="E20" s="38"/>
      <c r="F20" s="39"/>
      <c r="G20" s="38"/>
      <c r="H20" s="39"/>
      <c r="I20" s="38"/>
      <c r="J20" s="39"/>
      <c r="K20" s="38"/>
      <c r="L20" s="39"/>
      <c r="M20" s="91"/>
      <c r="N20" s="39"/>
      <c r="O20" s="91"/>
      <c r="P20" s="39"/>
      <c r="Q20" s="91"/>
      <c r="R20" s="39"/>
      <c r="S20" s="38"/>
      <c r="T20" s="39"/>
      <c r="U20" s="38"/>
      <c r="V20" s="39"/>
      <c r="W20" s="38"/>
      <c r="X20" s="39"/>
      <c r="Y20" s="38"/>
      <c r="Z20" s="39"/>
    </row>
    <row r="21" spans="2:26" x14ac:dyDescent="0.3">
      <c r="B21" s="82" t="s">
        <v>42</v>
      </c>
      <c r="C21" s="50"/>
      <c r="D21" s="51">
        <f>SUM(D7,D9,D12,D18)</f>
        <v>0</v>
      </c>
      <c r="E21" s="50"/>
      <c r="F21" s="51">
        <f>SUM(F7,F9,F12,F18)</f>
        <v>0</v>
      </c>
      <c r="G21" s="50"/>
      <c r="H21" s="51">
        <f>SUM(H7,H9,H12,H18)</f>
        <v>0</v>
      </c>
      <c r="I21" s="50"/>
      <c r="J21" s="51">
        <f>SUM(J7,J9,J12,J18)</f>
        <v>0</v>
      </c>
      <c r="K21" s="50"/>
      <c r="L21" s="9">
        <f>L7+L9+L12+L18+L15</f>
        <v>50</v>
      </c>
      <c r="M21" s="94"/>
      <c r="N21" s="9">
        <f>N7+N9+N12+N18+N15</f>
        <v>50</v>
      </c>
      <c r="O21" s="94"/>
      <c r="P21" s="9">
        <f>P7+P9+P12+P18+P15</f>
        <v>50</v>
      </c>
      <c r="Q21" s="94"/>
      <c r="R21" s="8">
        <f>R7+R9+R12+R18+R15</f>
        <v>100</v>
      </c>
      <c r="S21" s="1"/>
      <c r="T21" s="8">
        <f>T7+T9+T12+T18+T15</f>
        <v>100</v>
      </c>
      <c r="U21" s="1"/>
      <c r="V21" s="8">
        <f>V7+V9+V12+V18+V15</f>
        <v>100</v>
      </c>
      <c r="W21" s="2"/>
      <c r="X21" s="8">
        <f>X7+X9+X12+X18+X15</f>
        <v>100</v>
      </c>
      <c r="Y21" s="2"/>
      <c r="Z21" s="8">
        <f>Z7+Z9+Z12+Z18+Z15</f>
        <v>100</v>
      </c>
    </row>
    <row r="22" spans="2:26" s="81" customFormat="1" ht="10.199999999999999" x14ac:dyDescent="0.2">
      <c r="B22" s="78" t="s">
        <v>3</v>
      </c>
      <c r="C22" s="78"/>
      <c r="D22" s="79" t="str">
        <f>IF(D$7=0,"",D21/D$7)</f>
        <v/>
      </c>
      <c r="E22" s="78"/>
      <c r="F22" s="79" t="str">
        <f>IF(F$7=0,"",F21/F$7)</f>
        <v/>
      </c>
      <c r="G22" s="78"/>
      <c r="H22" s="79" t="str">
        <f>IF(H$7=0,"",H21/H$7)</f>
        <v/>
      </c>
      <c r="I22" s="78"/>
      <c r="J22" s="79" t="str">
        <f>IF(J$7=0,"",J21/J$7)</f>
        <v/>
      </c>
      <c r="K22" s="78"/>
      <c r="L22" s="79">
        <f>IF(L$7=0,"",L21/L$7)</f>
        <v>5.2631578947368418E-2</v>
      </c>
      <c r="M22" s="96"/>
      <c r="N22" s="79">
        <f>IF(N$7=0,"",N21/N$7)</f>
        <v>5.2631578947368418E-2</v>
      </c>
      <c r="O22" s="96"/>
      <c r="P22" s="79">
        <f>IF(P$7=0,"",P21/P$7)</f>
        <v>5.2631578947368418E-2</v>
      </c>
      <c r="Q22" s="96"/>
      <c r="R22" s="79">
        <f>IF(R$7=0,"",R21/R$7)</f>
        <v>0.1</v>
      </c>
      <c r="S22" s="78"/>
      <c r="T22" s="79">
        <f>IF(T$7=0,"",T21/T$7)</f>
        <v>0.1</v>
      </c>
      <c r="U22" s="78"/>
      <c r="V22" s="79">
        <f>IF(V$7=0,"",V21/V$7)</f>
        <v>0.1</v>
      </c>
      <c r="W22" s="78"/>
      <c r="X22" s="79">
        <f>IF(X$7=0,"",X21/X$7)</f>
        <v>0.1</v>
      </c>
      <c r="Y22" s="78"/>
      <c r="Z22" s="79">
        <f>IF(Z$7=0,"",Z21/Z$7)</f>
        <v>0.1</v>
      </c>
    </row>
    <row r="23" spans="2:26" ht="7.5" customHeight="1" x14ac:dyDescent="0.3">
      <c r="B23" s="38"/>
      <c r="C23" s="38"/>
      <c r="D23" s="39"/>
      <c r="E23" s="38"/>
      <c r="F23" s="39"/>
      <c r="G23" s="38"/>
      <c r="H23" s="39"/>
      <c r="I23" s="38"/>
      <c r="J23" s="39"/>
      <c r="K23" s="38"/>
      <c r="L23" s="39"/>
      <c r="M23" s="91"/>
      <c r="N23" s="39"/>
      <c r="O23" s="91"/>
      <c r="P23" s="39"/>
      <c r="Q23" s="91"/>
      <c r="R23" s="39"/>
      <c r="S23" s="38"/>
      <c r="T23" s="39"/>
      <c r="U23" s="38"/>
      <c r="V23" s="39"/>
      <c r="W23" s="38"/>
      <c r="X23" s="39"/>
      <c r="Y23" s="38"/>
      <c r="Z23" s="39"/>
    </row>
    <row r="24" spans="2:26" hidden="1" x14ac:dyDescent="0.3">
      <c r="B24" s="83" t="s">
        <v>8</v>
      </c>
      <c r="C24" s="83"/>
      <c r="D24" s="84" t="e">
        <f>#REF!+#REF!</f>
        <v>#REF!</v>
      </c>
      <c r="E24" s="83"/>
      <c r="F24" s="84" t="e">
        <f>#REF!+#REF!</f>
        <v>#REF!</v>
      </c>
      <c r="G24" s="83"/>
      <c r="H24" s="84" t="e">
        <f>#REF!+#REF!</f>
        <v>#REF!</v>
      </c>
      <c r="I24" s="83"/>
      <c r="J24" s="84" t="e">
        <f>#REF!+#REF!</f>
        <v>#REF!</v>
      </c>
      <c r="K24" s="83"/>
      <c r="L24" s="84" t="e">
        <f>#REF!+#REF!</f>
        <v>#REF!</v>
      </c>
      <c r="M24" s="95"/>
      <c r="N24" s="84" t="e">
        <f>#REF!+#REF!</f>
        <v>#REF!</v>
      </c>
      <c r="O24" s="95"/>
      <c r="P24" s="84" t="e">
        <f>#REF!+#REF!</f>
        <v>#REF!</v>
      </c>
      <c r="Q24" s="95"/>
      <c r="R24" s="84" t="e">
        <f>#REF!+#REF!</f>
        <v>#REF!</v>
      </c>
      <c r="S24" s="83"/>
      <c r="T24" s="84" t="e">
        <f>#REF!+#REF!</f>
        <v>#REF!</v>
      </c>
      <c r="U24" s="83"/>
      <c r="V24" s="84" t="e">
        <f>#REF!+#REF!</f>
        <v>#REF!</v>
      </c>
      <c r="W24" s="83"/>
      <c r="X24" s="84" t="e">
        <f>#REF!+#REF!</f>
        <v>#REF!</v>
      </c>
      <c r="Y24" s="83"/>
      <c r="Z24" s="84" t="e">
        <f>#REF!+#REF!</f>
        <v>#REF!</v>
      </c>
    </row>
    <row r="25" spans="2:26" s="87" customFormat="1" hidden="1" x14ac:dyDescent="0.3">
      <c r="B25" s="85" t="s">
        <v>3</v>
      </c>
      <c r="C25" s="85"/>
      <c r="D25" s="86" t="str">
        <f>IF(D$7=0,"",D24/D$7)</f>
        <v/>
      </c>
      <c r="E25" s="85"/>
      <c r="F25" s="86" t="str">
        <f>IF(F$7=0,"",F24/F$7)</f>
        <v/>
      </c>
      <c r="G25" s="85"/>
      <c r="H25" s="86" t="str">
        <f>IF(H$7=0,"",H24/H$7)</f>
        <v/>
      </c>
      <c r="I25" s="85"/>
      <c r="J25" s="86" t="str">
        <f>IF(J$7=0,"",J24/J$7)</f>
        <v/>
      </c>
      <c r="K25" s="85"/>
      <c r="L25" s="86" t="e">
        <f>IF(L$7=0,"",L24/L$7)</f>
        <v>#REF!</v>
      </c>
      <c r="M25" s="97"/>
      <c r="N25" s="86" t="e">
        <f>IF(N$7=0,"",N24/N$7)</f>
        <v>#REF!</v>
      </c>
      <c r="O25" s="97"/>
      <c r="P25" s="86" t="e">
        <f>IF(P$7=0,"",P24/P$7)</f>
        <v>#REF!</v>
      </c>
      <c r="Q25" s="97"/>
      <c r="R25" s="86" t="e">
        <f>IF(R$7=0,"",R24/R$7)</f>
        <v>#REF!</v>
      </c>
      <c r="S25" s="85"/>
      <c r="T25" s="86" t="e">
        <f>IF(T$7=0,"",T24/T$7)</f>
        <v>#REF!</v>
      </c>
      <c r="U25" s="85"/>
      <c r="V25" s="86" t="e">
        <f>IF(V$7=0,"",V24/V$7)</f>
        <v>#REF!</v>
      </c>
      <c r="W25" s="85"/>
      <c r="X25" s="86" t="e">
        <f>IF(X$7=0,"",X24/X$7)</f>
        <v>#REF!</v>
      </c>
      <c r="Y25" s="85"/>
      <c r="Z25" s="86" t="e">
        <f>IF(Z$7=0,"",Z24/Z$7)</f>
        <v>#REF!</v>
      </c>
    </row>
    <row r="26" spans="2:26" s="87" customFormat="1" hidden="1" x14ac:dyDescent="0.3">
      <c r="B26" s="85" t="s">
        <v>5</v>
      </c>
      <c r="C26" s="85"/>
      <c r="D26" s="88" t="e">
        <f>IF(#REF!=0,"",D24/#REF!)</f>
        <v>#REF!</v>
      </c>
      <c r="E26" s="85"/>
      <c r="F26" s="88" t="e">
        <f>IF(#REF!=0,"",F24/#REF!)</f>
        <v>#REF!</v>
      </c>
      <c r="G26" s="85"/>
      <c r="H26" s="88" t="e">
        <f>IF(#REF!=0,"",H24/#REF!)</f>
        <v>#REF!</v>
      </c>
      <c r="I26" s="85"/>
      <c r="J26" s="88" t="e">
        <f>IF(#REF!=0,"",J24/#REF!)</f>
        <v>#REF!</v>
      </c>
      <c r="K26" s="85"/>
      <c r="L26" s="88" t="e">
        <f>IF(#REF!=0,"",L24/#REF!)</f>
        <v>#REF!</v>
      </c>
      <c r="M26" s="97"/>
      <c r="N26" s="88" t="e">
        <f>IF(#REF!=0,"",N24/#REF!)</f>
        <v>#REF!</v>
      </c>
      <c r="O26" s="97"/>
      <c r="P26" s="88" t="e">
        <f>IF(#REF!=0,"",P24/#REF!)</f>
        <v>#REF!</v>
      </c>
      <c r="Q26" s="97"/>
      <c r="R26" s="88" t="e">
        <f>IF(#REF!=0,"",R24/#REF!)</f>
        <v>#REF!</v>
      </c>
      <c r="S26" s="85"/>
      <c r="T26" s="88" t="e">
        <f>IF(#REF!=0,"",T24/#REF!)</f>
        <v>#REF!</v>
      </c>
      <c r="U26" s="85"/>
      <c r="V26" s="88" t="e">
        <f>IF(#REF!=0,"",V24/#REF!)</f>
        <v>#REF!</v>
      </c>
      <c r="W26" s="85"/>
      <c r="X26" s="88" t="e">
        <f>IF(#REF!=0,"",X24/#REF!)</f>
        <v>#REF!</v>
      </c>
      <c r="Y26" s="85"/>
      <c r="Z26" s="88" t="e">
        <f>IF(#REF!=0,"",Z24/#REF!)</f>
        <v>#REF!</v>
      </c>
    </row>
    <row r="27" spans="2:26" ht="7.5" hidden="1" customHeight="1" x14ac:dyDescent="0.3">
      <c r="B27" s="38"/>
      <c r="C27" s="38"/>
      <c r="D27" s="39"/>
      <c r="E27" s="38"/>
      <c r="F27" s="39"/>
      <c r="G27" s="38"/>
      <c r="H27" s="39"/>
      <c r="I27" s="38"/>
      <c r="J27" s="39"/>
      <c r="K27" s="38"/>
      <c r="L27" s="39"/>
      <c r="M27" s="91"/>
      <c r="N27" s="39"/>
      <c r="O27" s="91"/>
      <c r="P27" s="39"/>
      <c r="Q27" s="91"/>
      <c r="R27" s="39"/>
      <c r="S27" s="38"/>
      <c r="T27" s="39"/>
      <c r="U27" s="38"/>
      <c r="V27" s="39"/>
      <c r="W27" s="38"/>
      <c r="X27" s="39"/>
      <c r="Y27" s="38"/>
      <c r="Z27" s="39"/>
    </row>
    <row r="28" spans="2:26" hidden="1" x14ac:dyDescent="0.3">
      <c r="B28" s="83" t="s">
        <v>9</v>
      </c>
      <c r="C28" s="83"/>
      <c r="D28" s="84" t="e">
        <f>#REF!+#REF!</f>
        <v>#REF!</v>
      </c>
      <c r="E28" s="83"/>
      <c r="F28" s="84" t="e">
        <f>#REF!+#REF!</f>
        <v>#REF!</v>
      </c>
      <c r="G28" s="83"/>
      <c r="H28" s="84" t="e">
        <f>#REF!+#REF!</f>
        <v>#REF!</v>
      </c>
      <c r="I28" s="83"/>
      <c r="J28" s="84" t="e">
        <f>#REF!+#REF!</f>
        <v>#REF!</v>
      </c>
      <c r="K28" s="83"/>
      <c r="L28" s="84" t="e">
        <f>#REF!+#REF!</f>
        <v>#REF!</v>
      </c>
      <c r="M28" s="95"/>
      <c r="N28" s="84" t="e">
        <f>#REF!+#REF!</f>
        <v>#REF!</v>
      </c>
      <c r="O28" s="95"/>
      <c r="P28" s="84" t="e">
        <f>#REF!+#REF!</f>
        <v>#REF!</v>
      </c>
      <c r="Q28" s="95"/>
      <c r="R28" s="84" t="e">
        <f>#REF!+#REF!</f>
        <v>#REF!</v>
      </c>
      <c r="S28" s="83"/>
      <c r="T28" s="84" t="e">
        <f>#REF!+#REF!</f>
        <v>#REF!</v>
      </c>
      <c r="U28" s="83"/>
      <c r="V28" s="84" t="e">
        <f>#REF!+#REF!</f>
        <v>#REF!</v>
      </c>
      <c r="W28" s="83"/>
      <c r="X28" s="84" t="e">
        <f>#REF!+#REF!</f>
        <v>#REF!</v>
      </c>
      <c r="Y28" s="83"/>
      <c r="Z28" s="84" t="e">
        <f>#REF!+#REF!</f>
        <v>#REF!</v>
      </c>
    </row>
    <row r="29" spans="2:26" s="87" customFormat="1" hidden="1" x14ac:dyDescent="0.3">
      <c r="B29" s="85" t="s">
        <v>3</v>
      </c>
      <c r="C29" s="85"/>
      <c r="D29" s="86" t="str">
        <f>IF(D$7=0,"",D28/D$7)</f>
        <v/>
      </c>
      <c r="E29" s="85"/>
      <c r="F29" s="86" t="str">
        <f>IF(F$7=0,"",F28/F$7)</f>
        <v/>
      </c>
      <c r="G29" s="85"/>
      <c r="H29" s="86" t="str">
        <f>IF(H$7=0,"",H28/H$7)</f>
        <v/>
      </c>
      <c r="I29" s="85"/>
      <c r="J29" s="86" t="str">
        <f>IF(J$7=0,"",J28/J$7)</f>
        <v/>
      </c>
      <c r="K29" s="85"/>
      <c r="L29" s="86" t="e">
        <f>IF(L$7=0,"",L28/L$7)</f>
        <v>#REF!</v>
      </c>
      <c r="M29" s="97"/>
      <c r="N29" s="86" t="e">
        <f>IF(N$7=0,"",N28/N$7)</f>
        <v>#REF!</v>
      </c>
      <c r="O29" s="97"/>
      <c r="P29" s="86" t="e">
        <f>IF(P$7=0,"",P28/P$7)</f>
        <v>#REF!</v>
      </c>
      <c r="Q29" s="97"/>
      <c r="R29" s="86" t="e">
        <f>IF(R$7=0,"",R28/R$7)</f>
        <v>#REF!</v>
      </c>
      <c r="S29" s="85"/>
      <c r="T29" s="86" t="e">
        <f>IF(T$7=0,"",T28/T$7)</f>
        <v>#REF!</v>
      </c>
      <c r="U29" s="85"/>
      <c r="V29" s="86" t="e">
        <f>IF(V$7=0,"",V28/V$7)</f>
        <v>#REF!</v>
      </c>
      <c r="W29" s="85"/>
      <c r="X29" s="86" t="e">
        <f>IF(X$7=0,"",X28/X$7)</f>
        <v>#REF!</v>
      </c>
      <c r="Y29" s="85"/>
      <c r="Z29" s="86" t="e">
        <f>IF(Z$7=0,"",Z28/Z$7)</f>
        <v>#REF!</v>
      </c>
    </row>
    <row r="30" spans="2:26" s="87" customFormat="1" hidden="1" x14ac:dyDescent="0.3">
      <c r="B30" s="85" t="s">
        <v>5</v>
      </c>
      <c r="C30" s="85"/>
      <c r="D30" s="88" t="e">
        <f>IF(#REF!=0,"",D28/#REF!)</f>
        <v>#REF!</v>
      </c>
      <c r="E30" s="85"/>
      <c r="F30" s="88" t="e">
        <f>IF(#REF!=0,"",F28/#REF!)</f>
        <v>#REF!</v>
      </c>
      <c r="G30" s="85"/>
      <c r="H30" s="88" t="e">
        <f>IF(#REF!=0,"",H28/#REF!)</f>
        <v>#REF!</v>
      </c>
      <c r="I30" s="85"/>
      <c r="J30" s="88" t="e">
        <f>IF(#REF!=0,"",J28/#REF!)</f>
        <v>#REF!</v>
      </c>
      <c r="K30" s="85"/>
      <c r="L30" s="88" t="e">
        <f>IF(#REF!=0,"",L28/#REF!)</f>
        <v>#REF!</v>
      </c>
      <c r="M30" s="97"/>
      <c r="N30" s="88" t="e">
        <f>IF(#REF!=0,"",N28/#REF!)</f>
        <v>#REF!</v>
      </c>
      <c r="O30" s="97"/>
      <c r="P30" s="88" t="e">
        <f>IF(#REF!=0,"",P28/#REF!)</f>
        <v>#REF!</v>
      </c>
      <c r="Q30" s="97"/>
      <c r="R30" s="88" t="e">
        <f>IF(#REF!=0,"",R28/#REF!)</f>
        <v>#REF!</v>
      </c>
      <c r="S30" s="85"/>
      <c r="T30" s="88" t="e">
        <f>IF(#REF!=0,"",T28/#REF!)</f>
        <v>#REF!</v>
      </c>
      <c r="U30" s="85"/>
      <c r="V30" s="88" t="e">
        <f>IF(#REF!=0,"",V28/#REF!)</f>
        <v>#REF!</v>
      </c>
      <c r="W30" s="85"/>
      <c r="X30" s="88" t="e">
        <f>IF(#REF!=0,"",X28/#REF!)</f>
        <v>#REF!</v>
      </c>
      <c r="Y30" s="85"/>
      <c r="Z30" s="88" t="e">
        <f>IF(#REF!=0,"",Z28/#REF!)</f>
        <v>#REF!</v>
      </c>
    </row>
    <row r="31" spans="2:26" ht="7.5" hidden="1" customHeight="1" x14ac:dyDescent="0.3">
      <c r="B31" s="38"/>
      <c r="C31" s="38"/>
      <c r="D31" s="39"/>
      <c r="E31" s="38"/>
      <c r="F31" s="39"/>
      <c r="G31" s="38"/>
      <c r="H31" s="39"/>
      <c r="I31" s="38"/>
      <c r="J31" s="39"/>
      <c r="K31" s="38"/>
      <c r="L31" s="39"/>
      <c r="M31" s="91"/>
      <c r="N31" s="39"/>
      <c r="O31" s="91"/>
      <c r="P31" s="39"/>
      <c r="Q31" s="91"/>
      <c r="R31" s="39"/>
      <c r="S31" s="38"/>
      <c r="T31" s="39"/>
      <c r="U31" s="38"/>
      <c r="V31" s="39"/>
      <c r="W31" s="38"/>
      <c r="X31" s="39"/>
      <c r="Y31" s="38"/>
      <c r="Z31" s="39"/>
    </row>
    <row r="32" spans="2:26" x14ac:dyDescent="0.3">
      <c r="B32" s="75" t="s">
        <v>41</v>
      </c>
      <c r="C32" s="83"/>
      <c r="D32" s="84" t="e">
        <f>#REF!+#REF!</f>
        <v>#REF!</v>
      </c>
      <c r="E32" s="83"/>
      <c r="F32" s="84" t="e">
        <f>#REF!+#REF!</f>
        <v>#REF!</v>
      </c>
      <c r="G32" s="83"/>
      <c r="H32" s="84" t="e">
        <f>#REF!+#REF!</f>
        <v>#REF!</v>
      </c>
      <c r="I32" s="83"/>
      <c r="J32" s="84" t="e">
        <f>#REF!+#REF!</f>
        <v>#REF!</v>
      </c>
      <c r="K32" s="83"/>
      <c r="L32" s="6">
        <v>-10</v>
      </c>
      <c r="M32" s="95"/>
      <c r="N32" s="6">
        <v>-10</v>
      </c>
      <c r="O32" s="95"/>
      <c r="P32" s="6">
        <v>-10</v>
      </c>
      <c r="Q32" s="95"/>
      <c r="R32" s="6">
        <v>-10</v>
      </c>
      <c r="S32" s="89"/>
      <c r="T32" s="6">
        <v>-10</v>
      </c>
      <c r="U32" s="89"/>
      <c r="V32" s="6">
        <v>-10</v>
      </c>
      <c r="W32" s="89"/>
      <c r="X32" s="6">
        <v>-10</v>
      </c>
      <c r="Y32" s="89"/>
      <c r="Z32" s="6">
        <v>-10</v>
      </c>
    </row>
    <row r="33" spans="2:26" x14ac:dyDescent="0.3">
      <c r="B33" s="90" t="s">
        <v>53</v>
      </c>
      <c r="C33" s="83"/>
      <c r="D33" s="84" t="e">
        <f>#REF!+#REF!</f>
        <v>#REF!</v>
      </c>
      <c r="E33" s="83"/>
      <c r="F33" s="84" t="e">
        <f>#REF!+#REF!</f>
        <v>#REF!</v>
      </c>
      <c r="G33" s="83"/>
      <c r="H33" s="84" t="e">
        <f>#REF!+#REF!</f>
        <v>#REF!</v>
      </c>
      <c r="I33" s="83"/>
      <c r="J33" s="84" t="e">
        <f>#REF!+#REF!</f>
        <v>#REF!</v>
      </c>
      <c r="K33" s="83"/>
      <c r="L33" s="63">
        <f>-L21*0.15</f>
        <v>-7.5</v>
      </c>
      <c r="M33" s="95"/>
      <c r="N33" s="63">
        <f>-N21*0.15</f>
        <v>-7.5</v>
      </c>
      <c r="O33" s="95"/>
      <c r="P33" s="63">
        <f>-P21*0.15</f>
        <v>-7.5</v>
      </c>
      <c r="Q33" s="95"/>
      <c r="R33" s="63">
        <f>-R21*0.15</f>
        <v>-15</v>
      </c>
      <c r="S33" s="89"/>
      <c r="T33" s="63">
        <f>-T21*0.15</f>
        <v>-15</v>
      </c>
      <c r="U33" s="89"/>
      <c r="V33" s="63">
        <f>-V21*0.15</f>
        <v>-15</v>
      </c>
      <c r="W33" s="89"/>
      <c r="X33" s="63">
        <f>-X21*0.15</f>
        <v>-15</v>
      </c>
      <c r="Y33" s="89"/>
      <c r="Z33" s="63">
        <f>-Z21*0.15</f>
        <v>-15</v>
      </c>
    </row>
    <row r="34" spans="2:26" ht="7.5" customHeight="1" x14ac:dyDescent="0.3">
      <c r="B34" s="38"/>
      <c r="C34" s="38"/>
      <c r="D34" s="39"/>
      <c r="E34" s="38"/>
      <c r="F34" s="39"/>
      <c r="G34" s="38"/>
      <c r="H34" s="39"/>
      <c r="I34" s="38"/>
      <c r="J34" s="39"/>
      <c r="K34" s="38"/>
      <c r="L34" s="39"/>
      <c r="M34" s="91"/>
      <c r="N34" s="39"/>
      <c r="O34" s="91"/>
      <c r="P34" s="39"/>
      <c r="Q34" s="91"/>
      <c r="R34" s="39"/>
      <c r="S34" s="38"/>
      <c r="T34" s="39"/>
      <c r="U34" s="38"/>
      <c r="V34" s="39"/>
      <c r="W34" s="38"/>
      <c r="X34" s="39"/>
      <c r="Y34" s="38"/>
      <c r="Z34" s="39"/>
    </row>
    <row r="35" spans="2:26" x14ac:dyDescent="0.3">
      <c r="B35" s="82" t="s">
        <v>6</v>
      </c>
      <c r="C35" s="50"/>
      <c r="D35" s="51" t="e">
        <f>SUM(D21,D24,D28,D33)</f>
        <v>#REF!</v>
      </c>
      <c r="E35" s="50"/>
      <c r="F35" s="51" t="e">
        <f>SUM(F21,F24,F28,F33)</f>
        <v>#REF!</v>
      </c>
      <c r="G35" s="50"/>
      <c r="H35" s="51" t="e">
        <f>SUM(H21,H24,H28,H33)</f>
        <v>#REF!</v>
      </c>
      <c r="I35" s="50"/>
      <c r="J35" s="51" t="e">
        <f>SUM(J21,J24,J28,J33)</f>
        <v>#REF!</v>
      </c>
      <c r="K35" s="50"/>
      <c r="L35" s="9">
        <f>L21+L32+L33</f>
        <v>32.5</v>
      </c>
      <c r="M35" s="94"/>
      <c r="N35" s="9">
        <f>N21+N32+N33</f>
        <v>32.5</v>
      </c>
      <c r="O35" s="94"/>
      <c r="P35" s="9">
        <f>P21+P32+P33</f>
        <v>32.5</v>
      </c>
      <c r="Q35" s="94"/>
      <c r="R35" s="8">
        <f>R21+R32+R33</f>
        <v>75</v>
      </c>
      <c r="S35" s="59">
        <f>SUM(S21,S33)</f>
        <v>0</v>
      </c>
      <c r="T35" s="8">
        <f>T21+T32+T33</f>
        <v>75</v>
      </c>
      <c r="U35" s="59">
        <f>SUM(U21,U33)</f>
        <v>0</v>
      </c>
      <c r="V35" s="8">
        <f>V21+V32+V33</f>
        <v>75</v>
      </c>
      <c r="W35" s="59">
        <f>SUM(W21,W33)</f>
        <v>0</v>
      </c>
      <c r="X35" s="8">
        <f>X21+X32+X33</f>
        <v>75</v>
      </c>
      <c r="Y35" s="59">
        <f>SUM(Y21,Y33)</f>
        <v>0</v>
      </c>
      <c r="Z35" s="8">
        <f>Z21+Z32+Z33</f>
        <v>75</v>
      </c>
    </row>
    <row r="36" spans="2:26" s="81" customFormat="1" ht="10.199999999999999" x14ac:dyDescent="0.2">
      <c r="B36" s="78" t="s">
        <v>3</v>
      </c>
      <c r="C36" s="78"/>
      <c r="D36" s="79" t="str">
        <f>IF(D$7=0,"",D35/D$7)</f>
        <v/>
      </c>
      <c r="E36" s="78"/>
      <c r="F36" s="79" t="str">
        <f>IF(F$7=0,"",F35/F$7)</f>
        <v/>
      </c>
      <c r="G36" s="78"/>
      <c r="H36" s="79" t="str">
        <f>IF(H$7=0,"",H35/H$7)</f>
        <v/>
      </c>
      <c r="I36" s="78"/>
      <c r="J36" s="79" t="str">
        <f>IF(J$7=0,"",J35/J$7)</f>
        <v/>
      </c>
      <c r="K36" s="78"/>
      <c r="L36" s="79">
        <f>IF(L$7=0,"",L35/L$7)</f>
        <v>3.4210526315789476E-2</v>
      </c>
      <c r="M36" s="96"/>
      <c r="N36" s="79">
        <f>IF(N$7=0,"",N35/N$7)</f>
        <v>3.4210526315789476E-2</v>
      </c>
      <c r="O36" s="96"/>
      <c r="P36" s="79">
        <f>IF(P$7=0,"",P35/P$7)</f>
        <v>3.4210526315789476E-2</v>
      </c>
      <c r="Q36" s="96"/>
      <c r="R36" s="79">
        <f>IF(R$7=0,"",R35/R$7)</f>
        <v>7.4999999999999997E-2</v>
      </c>
      <c r="S36" s="78"/>
      <c r="T36" s="79">
        <f>IF(T$7=0,"",T35/T$7)</f>
        <v>7.4999999999999997E-2</v>
      </c>
      <c r="U36" s="78"/>
      <c r="V36" s="79">
        <f>IF(V$7=0,"",V35/V$7)</f>
        <v>7.4999999999999997E-2</v>
      </c>
      <c r="W36" s="78"/>
      <c r="X36" s="79">
        <f>IF(X$7=0,"",X35/X$7)</f>
        <v>7.4999999999999997E-2</v>
      </c>
      <c r="Y36" s="78"/>
      <c r="Z36" s="79">
        <f>IF(Z$7=0,"",Z35/Z$7)</f>
        <v>7.4999999999999997E-2</v>
      </c>
    </row>
    <row r="37" spans="2:26" s="87" customFormat="1" x14ac:dyDescent="0.3">
      <c r="B37" s="85"/>
      <c r="C37" s="85"/>
      <c r="D37" s="86"/>
      <c r="E37" s="85"/>
      <c r="F37" s="86"/>
      <c r="G37" s="85"/>
      <c r="H37" s="86"/>
      <c r="I37" s="85"/>
      <c r="J37" s="86"/>
      <c r="K37" s="85"/>
      <c r="L37" s="86"/>
      <c r="M37" s="97"/>
      <c r="N37" s="86"/>
      <c r="O37" s="97"/>
      <c r="P37" s="86"/>
      <c r="Q37" s="97"/>
      <c r="R37" s="86"/>
      <c r="S37" s="85"/>
      <c r="T37" s="86"/>
      <c r="U37" s="85"/>
      <c r="V37" s="86"/>
      <c r="W37" s="85"/>
      <c r="X37" s="86"/>
      <c r="Y37" s="85"/>
      <c r="Z37" s="86"/>
    </row>
    <row r="44" spans="2:26" x14ac:dyDescent="0.3">
      <c r="S44" s="10">
        <v>4</v>
      </c>
    </row>
    <row r="45" spans="2:26" x14ac:dyDescent="0.3">
      <c r="V45" s="11">
        <v>4</v>
      </c>
    </row>
  </sheetData>
  <sheetProtection algorithmName="SHA-512" hashValue="STnd9kPf5JLRgrasoN6jcxyUh3psWVlUCKUzEPyzB5XKGg2m8IKrGglYAuCQzg04khds9I3fo0HYMr7hPof4xQ==" saltValue="dDgNUHF//K3NlPrJ+MbbYg==" spinCount="100000" sheet="1" selectLockedCells="1"/>
  <phoneticPr fontId="1" type="noConversion"/>
  <printOptions horizontalCentered="1"/>
  <pageMargins left="0.15748031496062992" right="0.15748031496062992" top="0.35433070866141736" bottom="0.35433070866141736" header="0.15748031496062992" footer="0.15748031496062992"/>
  <pageSetup paperSize="9" scale="98" orientation="landscape" r:id="rId1"/>
  <headerFooter alignWithMargins="0">
    <oddFooter>&amp;L&amp;F&amp;C&amp;P von &amp;N&amp;R&amp;D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b119dd84-6912-4be6-9b8b-07c51cd04911</BSO999929>
</file>

<file path=customXml/itemProps1.xml><?xml version="1.0" encoding="utf-8"?>
<ds:datastoreItem xmlns:ds="http://schemas.openxmlformats.org/officeDocument/2006/customXml" ds:itemID="{75C9F510-139F-414B-BF55-5AD07FFC6E26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Bewertung</vt:lpstr>
      <vt:lpstr>Input</vt:lpstr>
      <vt:lpstr>Bewertung!Druckbereich</vt:lpstr>
      <vt:lpstr>Input!Druckbereich</vt:lpstr>
    </vt:vector>
  </TitlesOfParts>
  <Company>DATEV 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Julian, Westhoff</dc:creator>
  <cp:lastModifiedBy>Westhoff, Julian</cp:lastModifiedBy>
  <cp:lastPrinted>2022-04-22T13:24:08Z</cp:lastPrinted>
  <dcterms:created xsi:type="dcterms:W3CDTF">2017-05-29T14:17:58Z</dcterms:created>
  <dcterms:modified xsi:type="dcterms:W3CDTF">2023-08-08T11:55:38Z</dcterms:modified>
</cp:coreProperties>
</file>