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4 Beratungskarten &amp; Whitepaper\"/>
    </mc:Choice>
  </mc:AlternateContent>
  <xr:revisionPtr revIDLastSave="0" documentId="13_ncr:1_{9E0803B8-7680-45EB-83F7-0944C8531CB5}" xr6:coauthVersionLast="47" xr6:coauthVersionMax="47" xr10:uidLastSave="{00000000-0000-0000-0000-000000000000}"/>
  <bookViews>
    <workbookView xWindow="-108" yWindow="-108" windowWidth="41496" windowHeight="16896" tabRatio="942" activeTab="1" xr2:uid="{00000000-000D-0000-FFFF-FFFF00000000}"/>
  </bookViews>
  <sheets>
    <sheet name="Bewertung" sheetId="22" r:id="rId1"/>
    <sheet name="Input" sheetId="10" r:id="rId2"/>
  </sheets>
  <definedNames>
    <definedName name="_xlnm.Print_Area" localSheetId="0">Bewertung!$A$1:$Z$27</definedName>
    <definedName name="_xlnm.Print_Area" localSheetId="1">Input!$A$1:$AB$33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0" l="1"/>
  <c r="M26" i="10"/>
  <c r="M25" i="10"/>
  <c r="M23" i="10"/>
  <c r="M21" i="10"/>
  <c r="M22" i="10" s="1"/>
  <c r="M18" i="10"/>
  <c r="M16" i="10"/>
  <c r="M13" i="10"/>
  <c r="M10" i="10"/>
  <c r="O27" i="10"/>
  <c r="O26" i="10"/>
  <c r="O25" i="10"/>
  <c r="O23" i="10"/>
  <c r="O21" i="10"/>
  <c r="O22" i="10" s="1"/>
  <c r="O18" i="10"/>
  <c r="O16" i="10"/>
  <c r="O13" i="10"/>
  <c r="O10" i="10"/>
  <c r="Q27" i="10"/>
  <c r="Q26" i="10"/>
  <c r="Q25" i="10"/>
  <c r="Q23" i="10"/>
  <c r="Q21" i="10"/>
  <c r="Q22" i="10" s="1"/>
  <c r="Q18" i="10"/>
  <c r="Q16" i="10"/>
  <c r="Q13" i="10"/>
  <c r="Q10" i="10"/>
  <c r="M19" i="10" l="1"/>
  <c r="M30" i="10"/>
  <c r="M32" i="10" s="1"/>
  <c r="M33" i="10" s="1"/>
  <c r="O19" i="10"/>
  <c r="O30" i="10"/>
  <c r="O32" i="10" s="1"/>
  <c r="O33" i="10" s="1"/>
  <c r="Q19" i="10"/>
  <c r="Q30" i="10"/>
  <c r="Q32" i="10" s="1"/>
  <c r="Q33" i="10" s="1"/>
  <c r="J29" i="10"/>
  <c r="H29" i="10"/>
  <c r="F29" i="10"/>
  <c r="D29" i="10"/>
  <c r="AA18" i="10" l="1"/>
  <c r="AA30" i="10" s="1"/>
  <c r="Y18" i="10"/>
  <c r="Y30" i="10" s="1"/>
  <c r="W18" i="10"/>
  <c r="W30" i="10" s="1"/>
  <c r="U18" i="10"/>
  <c r="U30" i="10" s="1"/>
  <c r="S18" i="10"/>
  <c r="S30" i="10" s="1"/>
  <c r="Y14" i="22"/>
  <c r="Y8" i="22"/>
  <c r="AA32" i="10" l="1"/>
  <c r="Y32" i="10"/>
  <c r="U32" i="10"/>
  <c r="S32" i="10"/>
  <c r="S33" i="10" s="1"/>
  <c r="O28" i="22"/>
  <c r="U31" i="22" s="1"/>
  <c r="X32" i="10"/>
  <c r="T18" i="22" s="1"/>
  <c r="Z32" i="10"/>
  <c r="V18" i="22" s="1"/>
  <c r="V32" i="10"/>
  <c r="T32" i="10"/>
  <c r="J13" i="10"/>
  <c r="W31" i="22" l="1"/>
  <c r="W8" i="22"/>
  <c r="W14" i="22" s="1"/>
  <c r="W16" i="22" s="1"/>
  <c r="U8" i="22"/>
  <c r="U14" i="22" s="1"/>
  <c r="U16" i="22" s="1"/>
  <c r="Y31" i="22" l="1"/>
  <c r="Y16" i="22"/>
  <c r="AA25" i="10"/>
  <c r="Y25" i="10"/>
  <c r="Y27" i="10" s="1"/>
  <c r="H30" i="10"/>
  <c r="H25" i="10"/>
  <c r="H21" i="10"/>
  <c r="AA27" i="10" l="1"/>
  <c r="AA26" i="10"/>
  <c r="Y13" i="10"/>
  <c r="H18" i="10"/>
  <c r="H32" i="10" s="1"/>
  <c r="Y26" i="10"/>
  <c r="Y16" i="10"/>
  <c r="Y10" i="10"/>
  <c r="H13" i="10"/>
  <c r="H26" i="10"/>
  <c r="H16" i="10"/>
  <c r="H27" i="10"/>
  <c r="H23" i="10"/>
  <c r="H10" i="10"/>
  <c r="H22" i="10"/>
  <c r="AA16" i="10" l="1"/>
  <c r="AA19" i="10"/>
  <c r="AA13" i="10"/>
  <c r="AA10" i="10"/>
  <c r="H19" i="10"/>
  <c r="Y19" i="10"/>
  <c r="H33" i="10"/>
  <c r="S8" i="22" l="1"/>
  <c r="S14" i="22" s="1"/>
  <c r="S16" i="22" s="1"/>
  <c r="Q8" i="22"/>
  <c r="Q14" i="22" s="1"/>
  <c r="Q16" i="22" s="1"/>
  <c r="O8" i="22"/>
  <c r="O14" i="22" s="1"/>
  <c r="O16" i="22" s="1"/>
  <c r="F30" i="10" l="1"/>
  <c r="D30" i="10"/>
  <c r="W25" i="10"/>
  <c r="U25" i="10"/>
  <c r="S25" i="10"/>
  <c r="J25" i="10"/>
  <c r="F25" i="10"/>
  <c r="D25" i="10"/>
  <c r="F21" i="10"/>
  <c r="D21" i="10"/>
  <c r="S21" i="10" l="1"/>
  <c r="W21" i="10" l="1"/>
  <c r="U21" i="10"/>
  <c r="Y21" i="10" l="1"/>
  <c r="AA21" i="10"/>
  <c r="D23" i="10"/>
  <c r="F13" i="10"/>
  <c r="F22" i="10"/>
  <c r="F26" i="10"/>
  <c r="D27" i="10"/>
  <c r="F10" i="10"/>
  <c r="AA23" i="10" l="1"/>
  <c r="AA22" i="10"/>
  <c r="Y23" i="10"/>
  <c r="Y22" i="10"/>
  <c r="F27" i="10"/>
  <c r="D18" i="10"/>
  <c r="F18" i="10"/>
  <c r="F16" i="10"/>
  <c r="D13" i="10"/>
  <c r="F23" i="10"/>
  <c r="D26" i="10"/>
  <c r="D10" i="10"/>
  <c r="D22" i="10"/>
  <c r="S23" i="10"/>
  <c r="D16" i="10" l="1"/>
  <c r="F32" i="10"/>
  <c r="F19" i="10"/>
  <c r="D19" i="10"/>
  <c r="D32" i="10"/>
  <c r="D33" i="10" s="1"/>
  <c r="F33" i="10" l="1"/>
  <c r="J30" i="10"/>
  <c r="J10" i="10"/>
  <c r="W23" i="10"/>
  <c r="U23" i="10" l="1"/>
  <c r="S22" i="10"/>
  <c r="S10" i="10"/>
  <c r="S16" i="10"/>
  <c r="U22" i="10" l="1"/>
  <c r="S13" i="10"/>
  <c r="S19" i="10" l="1"/>
  <c r="W22" i="10"/>
  <c r="J27" i="10" l="1"/>
  <c r="J26" i="10"/>
  <c r="S27" i="10" l="1"/>
  <c r="S26" i="10"/>
  <c r="O18" i="22"/>
  <c r="O20" i="22" s="1"/>
  <c r="U27" i="10"/>
  <c r="U26" i="10"/>
  <c r="O22" i="22" l="1"/>
  <c r="O24" i="22" s="1"/>
  <c r="W27" i="10"/>
  <c r="W26" i="10"/>
  <c r="J21" i="10" l="1"/>
  <c r="J22" i="10" s="1"/>
  <c r="J23" i="10" l="1"/>
  <c r="J18" i="10" l="1"/>
  <c r="J19" i="10" l="1"/>
  <c r="J32" i="10"/>
  <c r="J16" i="10"/>
  <c r="J33" i="10" l="1"/>
  <c r="U10" i="10" l="1"/>
  <c r="W10" i="10" l="1"/>
  <c r="U13" i="10" l="1"/>
  <c r="W13" i="10" l="1"/>
  <c r="U16" i="10" l="1"/>
  <c r="U19" i="10" l="1"/>
  <c r="U33" i="10" l="1"/>
  <c r="Q18" i="22"/>
  <c r="Q20" i="22" s="1"/>
  <c r="Q22" i="22" l="1"/>
  <c r="Q24" i="22" s="1"/>
  <c r="W16" i="10"/>
  <c r="W32" i="10" l="1"/>
  <c r="U18" i="22"/>
  <c r="U20" i="22" s="1"/>
  <c r="W19" i="10"/>
  <c r="W18" i="22" l="1"/>
  <c r="Y18" i="22"/>
  <c r="Y20" i="22" s="1"/>
  <c r="W33" i="10"/>
  <c r="S18" i="22"/>
  <c r="S20" i="22" l="1"/>
  <c r="S22" i="22" s="1"/>
  <c r="S24" i="22" s="1"/>
  <c r="Y33" i="10" l="1"/>
  <c r="U22" i="22"/>
  <c r="U24" i="22" s="1"/>
  <c r="AA33" i="10" l="1"/>
  <c r="W20" i="22" l="1"/>
  <c r="W22" i="22" s="1"/>
  <c r="W24" i="22" s="1"/>
  <c r="Y22" i="22" l="1"/>
  <c r="Y24" i="22" s="1"/>
  <c r="O26" i="22" s="1"/>
  <c r="U34" i="22" s="1"/>
</calcChain>
</file>

<file path=xl/sharedStrings.xml><?xml version="1.0" encoding="utf-8"?>
<sst xmlns="http://schemas.openxmlformats.org/spreadsheetml/2006/main" count="78" uniqueCount="59">
  <si>
    <t>Sonstige Kosten</t>
  </si>
  <si>
    <t>Leistung</t>
  </si>
  <si>
    <t>Bezogene Leistungen</t>
  </si>
  <si>
    <t>% von Leistung</t>
  </si>
  <si>
    <t>Personalkosten</t>
  </si>
  <si>
    <t>je Netto-Mitarbeiter</t>
  </si>
  <si>
    <t>Jahresüberschuss</t>
  </si>
  <si>
    <t>Gesamt</t>
  </si>
  <si>
    <t>Leistungsverrechnungen</t>
  </si>
  <si>
    <t>Umlage Geschäftskosten</t>
  </si>
  <si>
    <t>2020B</t>
  </si>
  <si>
    <t>Barwert</t>
  </si>
  <si>
    <t>Risikofreier Zinssatz in %</t>
  </si>
  <si>
    <t>Beta-Faktor des verschuldeten Unternehmens</t>
  </si>
  <si>
    <t>Renditeforderung der Eigenkapitalgeber (nach Steuern) in %</t>
  </si>
  <si>
    <t>Diskontierungsfaktor</t>
  </si>
  <si>
    <t>Ergebnis nach persönlicher Ertragssteuer</t>
  </si>
  <si>
    <t>Barwert der Nettoeinkünfte</t>
  </si>
  <si>
    <t>Unternehmenswert</t>
  </si>
  <si>
    <t>Netto-Marktrisikoprämie in %</t>
  </si>
  <si>
    <t>Steuersatz in %</t>
  </si>
  <si>
    <t>Brutto-Marktrisikoprämie in %</t>
  </si>
  <si>
    <t>Gemitteltes EBIT</t>
  </si>
  <si>
    <t>U-Wert unten</t>
  </si>
  <si>
    <t>Gemittelt</t>
  </si>
  <si>
    <t>XY GmbH in '000 EUR</t>
  </si>
  <si>
    <t xml:space="preserve">EBIT-Multiples </t>
  </si>
  <si>
    <t>Erläuterung</t>
  </si>
  <si>
    <t>Spiegelt das allgemeine Risiko einer Investitionen in ein Unternehmen wieder (z.B. Insolvenzrisiken etc.) und wird von der FAUB veröffentlicht.</t>
  </si>
  <si>
    <t>Abgeltungsteuersatz inkl. Soli und ohne Kirchensteuer</t>
  </si>
  <si>
    <t>Berechnet sich aus Steuersatz und Netto-Marktrisikoprämie</t>
  </si>
  <si>
    <t>Zinssatz einer risikolosen Investition (wird auf verschiedenen Plattformen veröffentlicht, z.B. kleeberg.de)</t>
  </si>
  <si>
    <t xml:space="preserve">Errechnet die Renditeforderung eines unabhängigen Marktteilnehmers bei einer vergleichbar risikoreichen Investition </t>
  </si>
  <si>
    <t>Errechnet sich aus dem Steuersatz und dem Jahresüberschuss</t>
  </si>
  <si>
    <t>Diskontiertes Ergebnis nach Ertragsteuer</t>
  </si>
  <si>
    <t>Summe aus den errechneten Barwerten</t>
  </si>
  <si>
    <t>Plausibilisierung des Unternehmenswerts anhand einer Multiple-Berechnung (Veröffentlichung von Multiples über dub.de oder finance-magazin.de)</t>
  </si>
  <si>
    <t>Finanzmathematische Berechnung abhängig von der Renditeforderung</t>
  </si>
  <si>
    <t>Der Beta-Faktor korrigiert die normale Marktrisikoprämie abhängig von der Branche/Größe des Unternehmens  (werden z.B. von onvalue.de veröffentlicht)</t>
  </si>
  <si>
    <t>U-Wert oben</t>
  </si>
  <si>
    <t>Multi unten</t>
  </si>
  <si>
    <t>Multi oben</t>
  </si>
  <si>
    <t>Unternehmenswert (Mittelwert)</t>
  </si>
  <si>
    <t>Zinsaufwand</t>
  </si>
  <si>
    <t>Ergebnis vor Steuern und Zinsen (EBIT)</t>
  </si>
  <si>
    <t>Jahr 1</t>
  </si>
  <si>
    <t>Jahr 2</t>
  </si>
  <si>
    <t>Jahr 3</t>
  </si>
  <si>
    <t>Jahr 4</t>
  </si>
  <si>
    <t>Jahr 5</t>
  </si>
  <si>
    <t xml:space="preserve">Jahr 1 </t>
  </si>
  <si>
    <t xml:space="preserve">Jahr 3 </t>
  </si>
  <si>
    <t>./. Einkommensteuer</t>
  </si>
  <si>
    <t>Steuern von Einkommen und Ertrag (30%)</t>
  </si>
  <si>
    <t>IST</t>
  </si>
  <si>
    <t>Plan</t>
  </si>
  <si>
    <t xml:space="preserve">Jahr -3 </t>
  </si>
  <si>
    <t xml:space="preserve">Jahr -2 </t>
  </si>
  <si>
    <t xml:space="preserve">Jahr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</si>
</sst>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(#,##0.0\);\-"/>
    <numFmt numFmtId="165" formatCode="#,##0,;\(#,##0,\);\-"/>
    <numFmt numFmtId="166" formatCode="0.0%;\(0.0%\);\-"/>
    <numFmt numFmtId="167" formatCode="#,##0.000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8">
    <xf numFmtId="0" fontId="0" fillId="0" borderId="0" xfId="0"/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</xf>
    <xf numFmtId="3" fontId="8" fillId="2" borderId="0" xfId="0" applyNumberFormat="1" applyFont="1" applyFill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5" fillId="6" borderId="0" xfId="0" applyNumberFormat="1" applyFont="1" applyFill="1" applyAlignment="1" applyProtection="1">
      <alignment horizontal="center"/>
      <protection locked="0"/>
    </xf>
    <xf numFmtId="3" fontId="4" fillId="6" borderId="0" xfId="0" applyNumberFormat="1" applyFont="1" applyFill="1" applyAlignment="1" applyProtection="1">
      <alignment horizontal="center" vertical="center"/>
      <protection locked="0"/>
    </xf>
    <xf numFmtId="3" fontId="3" fillId="2" borderId="0" xfId="0" applyNumberFormat="1" applyFont="1" applyFill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horizontal="center" vertical="center"/>
    </xf>
    <xf numFmtId="4" fontId="4" fillId="6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164" fontId="3" fillId="0" borderId="3" xfId="0" applyNumberFormat="1" applyFont="1" applyBorder="1" applyAlignment="1" applyProtection="1">
      <alignment horizontal="left" vertical="center" indent="1"/>
    </xf>
    <xf numFmtId="0" fontId="5" fillId="0" borderId="0" xfId="0" quotePrefix="1" applyFo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2" xfId="0" quotePrefix="1" applyFont="1" applyBorder="1" applyProtection="1"/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indent="1"/>
    </xf>
    <xf numFmtId="164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indent="1"/>
    </xf>
    <xf numFmtId="0" fontId="4" fillId="6" borderId="0" xfId="0" applyFont="1" applyFill="1" applyAlignment="1" applyProtection="1">
      <alignment horizontal="left" wrapText="1" indent="1"/>
    </xf>
    <xf numFmtId="0" fontId="4" fillId="0" borderId="0" xfId="0" applyFont="1" applyAlignment="1" applyProtection="1">
      <alignment horizontal="left" indent="1"/>
    </xf>
    <xf numFmtId="165" fontId="4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left" indent="1"/>
    </xf>
    <xf numFmtId="4" fontId="4" fillId="0" borderId="2" xfId="0" applyNumberFormat="1" applyFont="1" applyBorder="1" applyAlignment="1" applyProtection="1">
      <alignment horizontal="left" indent="1"/>
    </xf>
    <xf numFmtId="0" fontId="4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67" fontId="4" fillId="0" borderId="0" xfId="0" applyNumberFormat="1" applyFont="1" applyAlignment="1" applyProtection="1">
      <alignment horizontal="center"/>
    </xf>
    <xf numFmtId="167" fontId="4" fillId="0" borderId="0" xfId="0" applyNumberFormat="1" applyFont="1" applyAlignment="1" applyProtection="1">
      <alignment horizontal="left" indent="1"/>
    </xf>
    <xf numFmtId="167" fontId="4" fillId="0" borderId="2" xfId="0" applyNumberFormat="1" applyFont="1" applyBorder="1" applyAlignment="1" applyProtection="1">
      <alignment horizontal="left" indent="1"/>
    </xf>
    <xf numFmtId="0" fontId="4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indent="1"/>
    </xf>
    <xf numFmtId="164" fontId="3" fillId="0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left" vertical="center" indent="1"/>
    </xf>
    <xf numFmtId="4" fontId="3" fillId="0" borderId="2" xfId="0" applyNumberFormat="1" applyFont="1" applyFill="1" applyBorder="1" applyAlignment="1" applyProtection="1">
      <alignment horizontal="left" vertical="center" indent="1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 indent="1"/>
    </xf>
    <xf numFmtId="4" fontId="3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left" vertical="center" indent="1"/>
    </xf>
    <xf numFmtId="4" fontId="3" fillId="0" borderId="2" xfId="0" applyNumberFormat="1" applyFont="1" applyBorder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wrapText="1" indent="1"/>
    </xf>
    <xf numFmtId="165" fontId="3" fillId="0" borderId="0" xfId="0" applyNumberFormat="1" applyFont="1" applyAlignment="1" applyProtection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68" fontId="3" fillId="2" borderId="0" xfId="0" applyNumberFormat="1" applyFont="1" applyFill="1" applyAlignment="1" applyProtection="1">
      <alignment horizontal="center" vertical="center"/>
    </xf>
    <xf numFmtId="168" fontId="3" fillId="0" borderId="0" xfId="0" applyNumberFormat="1" applyFont="1" applyAlignment="1" applyProtection="1">
      <alignment horizontal="center" vertical="center"/>
    </xf>
    <xf numFmtId="168" fontId="3" fillId="0" borderId="2" xfId="0" applyNumberFormat="1" applyFont="1" applyBorder="1" applyAlignment="1" applyProtection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 wrapText="1" indent="1"/>
    </xf>
    <xf numFmtId="165" fontId="4" fillId="0" borderId="0" xfId="0" applyNumberFormat="1" applyFont="1" applyAlignment="1" applyProtection="1">
      <alignment horizontal="center" vertical="center"/>
    </xf>
    <xf numFmtId="165" fontId="4" fillId="0" borderId="2" xfId="0" applyNumberFormat="1" applyFont="1" applyBorder="1" applyAlignment="1" applyProtection="1">
      <alignment horizontal="center" vertical="center"/>
    </xf>
    <xf numFmtId="165" fontId="3" fillId="2" borderId="0" xfId="0" applyNumberFormat="1" applyFont="1" applyFill="1" applyAlignment="1" applyProtection="1">
      <alignment vertical="center"/>
    </xf>
    <xf numFmtId="3" fontId="5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0" fontId="5" fillId="6" borderId="0" xfId="0" applyFont="1" applyFill="1" applyAlignment="1" applyProtection="1">
      <alignment horizontal="center"/>
      <protection locked="0"/>
    </xf>
    <xf numFmtId="3" fontId="5" fillId="5" borderId="0" xfId="0" applyNumberFormat="1" applyFont="1" applyFill="1" applyAlignment="1" applyProtection="1">
      <alignment horizontal="center"/>
    </xf>
    <xf numFmtId="4" fontId="4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 applyProtection="1">
      <alignment horizontal="left" wrapText="1" indent="1"/>
    </xf>
    <xf numFmtId="167" fontId="4" fillId="5" borderId="0" xfId="0" applyNumberFormat="1" applyFont="1" applyFill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left" vertical="center" inden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indent="1"/>
    </xf>
    <xf numFmtId="0" fontId="4" fillId="6" borderId="0" xfId="0" applyFont="1" applyFill="1" applyAlignment="1" applyProtection="1">
      <alignment horizontal="left" vertical="center" indent="1"/>
    </xf>
    <xf numFmtId="165" fontId="3" fillId="6" borderId="0" xfId="0" applyNumberFormat="1" applyFont="1" applyFill="1" applyAlignment="1" applyProtection="1">
      <alignment horizontal="center" vertical="center"/>
    </xf>
    <xf numFmtId="165" fontId="3" fillId="6" borderId="2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left" vertical="center" indent="1"/>
    </xf>
    <xf numFmtId="0" fontId="5" fillId="6" borderId="0" xfId="0" applyFont="1" applyFill="1" applyAlignment="1" applyProtection="1">
      <alignment horizontal="left" indent="1"/>
    </xf>
    <xf numFmtId="165" fontId="5" fillId="6" borderId="0" xfId="0" applyNumberFormat="1" applyFont="1" applyFill="1" applyAlignment="1" applyProtection="1">
      <alignment horizontal="center"/>
    </xf>
    <xf numFmtId="0" fontId="5" fillId="6" borderId="2" xfId="0" applyFont="1" applyFill="1" applyBorder="1" applyAlignment="1" applyProtection="1">
      <alignment horizontal="left" indent="1"/>
    </xf>
    <xf numFmtId="3" fontId="5" fillId="0" borderId="0" xfId="0" applyNumberFormat="1" applyFont="1" applyFill="1" applyAlignment="1" applyProtection="1">
      <alignment horizontal="left" indent="1"/>
    </xf>
    <xf numFmtId="0" fontId="7" fillId="0" borderId="0" xfId="0" applyFont="1" applyAlignment="1" applyProtection="1">
      <alignment horizontal="left" indent="1"/>
    </xf>
    <xf numFmtId="166" fontId="7" fillId="0" borderId="0" xfId="0" applyNumberFormat="1" applyFont="1" applyAlignment="1" applyProtection="1">
      <alignment horizontal="center"/>
    </xf>
    <xf numFmtId="0" fontId="7" fillId="0" borderId="2" xfId="0" applyFont="1" applyBorder="1" applyAlignment="1" applyProtection="1">
      <alignment horizontal="left" indent="1"/>
    </xf>
    <xf numFmtId="0" fontId="7" fillId="0" borderId="0" xfId="0" applyFont="1" applyFill="1" applyAlignment="1" applyProtection="1">
      <alignment horizontal="left" indent="1"/>
    </xf>
    <xf numFmtId="0" fontId="7" fillId="0" borderId="0" xfId="0" applyFont="1" applyProtection="1"/>
    <xf numFmtId="0" fontId="3" fillId="2" borderId="0" xfId="0" applyFont="1" applyFill="1" applyAlignment="1" applyProtection="1">
      <alignment horizontal="left" vertical="center" indent="1"/>
    </xf>
    <xf numFmtId="0" fontId="5" fillId="0" borderId="0" xfId="0" applyFont="1" applyAlignment="1" applyProtection="1">
      <alignment horizontal="left" indent="1"/>
    </xf>
    <xf numFmtId="165" fontId="5" fillId="0" borderId="0" xfId="0" applyNumberFormat="1" applyFont="1" applyAlignment="1" applyProtection="1">
      <alignment horizontal="center"/>
    </xf>
    <xf numFmtId="0" fontId="5" fillId="0" borderId="2" xfId="0" applyFont="1" applyBorder="1" applyAlignment="1" applyProtection="1">
      <alignment horizontal="left" indent="1"/>
    </xf>
    <xf numFmtId="0" fontId="6" fillId="0" borderId="0" xfId="0" applyFont="1" applyAlignment="1" applyProtection="1">
      <alignment horizontal="left" indent="1"/>
    </xf>
    <xf numFmtId="166" fontId="6" fillId="0" borderId="0" xfId="0" applyNumberFormat="1" applyFont="1" applyAlignment="1" applyProtection="1">
      <alignment horizontal="center"/>
    </xf>
    <xf numFmtId="0" fontId="6" fillId="0" borderId="2" xfId="0" applyFont="1" applyBorder="1" applyAlignment="1" applyProtection="1">
      <alignment horizontal="left" indent="1"/>
    </xf>
    <xf numFmtId="0" fontId="6" fillId="0" borderId="0" xfId="0" applyFont="1" applyProtection="1"/>
    <xf numFmtId="165" fontId="6" fillId="0" borderId="0" xfId="0" applyNumberFormat="1" applyFont="1" applyAlignment="1" applyProtection="1">
      <alignment horizontal="center"/>
    </xf>
    <xf numFmtId="3" fontId="5" fillId="0" borderId="0" xfId="0" applyNumberFormat="1" applyFont="1" applyAlignment="1" applyProtection="1">
      <alignment horizontal="left" indent="1"/>
    </xf>
    <xf numFmtId="0" fontId="5" fillId="5" borderId="0" xfId="0" applyFont="1" applyFill="1" applyAlignment="1" applyProtection="1">
      <alignment horizontal="left" indent="1"/>
    </xf>
    <xf numFmtId="0" fontId="6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Protection="1"/>
    <xf numFmtId="0" fontId="5" fillId="0" borderId="2" xfId="0" quotePrefix="1" applyFont="1" applyFill="1" applyBorder="1" applyProtection="1"/>
    <xf numFmtId="165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3" fontId="3" fillId="2" borderId="0" xfId="0" applyNumberFormat="1" applyFont="1" applyFill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CDCE-0D09-4E27-A5B5-7DEF04BC3EBB}">
  <sheetPr>
    <pageSetUpPr fitToPage="1"/>
  </sheetPr>
  <dimension ref="B2:AC41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4" activeCellId="4" sqref="O4 Q4 S4 U4 W4"/>
    </sheetView>
  </sheetViews>
  <sheetFormatPr baseColWidth="10" defaultColWidth="10.6640625" defaultRowHeight="13.8" outlineLevelCol="1" x14ac:dyDescent="0.3"/>
  <cols>
    <col min="1" max="1" width="2.5546875" style="11" customWidth="1"/>
    <col min="2" max="2" width="38.44140625" style="11" bestFit="1" customWidth="1"/>
    <col min="3" max="3" width="2.5546875" style="11" customWidth="1"/>
    <col min="4" max="4" width="10.6640625" style="12" hidden="1" customWidth="1" outlineLevel="1"/>
    <col min="5" max="5" width="0.6640625" style="11" hidden="1" customWidth="1" outlineLevel="1"/>
    <col min="6" max="6" width="10.6640625" style="12" hidden="1" customWidth="1" outlineLevel="1"/>
    <col min="7" max="7" width="0.6640625" style="11" hidden="1" customWidth="1" outlineLevel="1"/>
    <col min="8" max="8" width="10.6640625" style="12" hidden="1" customWidth="1" outlineLevel="1"/>
    <col min="9" max="9" width="0.6640625" style="11" hidden="1" customWidth="1" outlineLevel="1"/>
    <col min="10" max="10" width="10.6640625" style="12" hidden="1" customWidth="1" outlineLevel="1"/>
    <col min="11" max="11" width="0.6640625" style="11" hidden="1" customWidth="1" outlineLevel="1"/>
    <col min="12" max="12" width="10.6640625" style="12" hidden="1" customWidth="1" outlineLevel="1"/>
    <col min="13" max="14" width="0.6640625" style="11" hidden="1" customWidth="1" outlineLevel="1"/>
    <col min="15" max="15" width="10.6640625" style="12" collapsed="1"/>
    <col min="16" max="16" width="0.6640625" style="11" customWidth="1"/>
    <col min="17" max="17" width="10.6640625" style="12"/>
    <col min="18" max="18" width="0.6640625" style="11" customWidth="1"/>
    <col min="19" max="19" width="10.6640625" style="12"/>
    <col min="20" max="20" width="0.6640625" style="11" customWidth="1"/>
    <col min="21" max="21" width="10.6640625" style="12"/>
    <col min="22" max="22" width="0.6640625" style="11" customWidth="1"/>
    <col min="23" max="23" width="10.6640625" style="12"/>
    <col min="24" max="24" width="0.6640625" style="11" customWidth="1"/>
    <col min="25" max="25" width="10.6640625" style="12"/>
    <col min="26" max="26" width="2.5546875" style="11" customWidth="1"/>
    <col min="27" max="27" width="11.6640625" style="13" bestFit="1" customWidth="1"/>
    <col min="28" max="28" width="2.5546875" style="11" customWidth="1"/>
    <col min="29" max="29" width="10.6640625" style="13"/>
    <col min="30" max="16384" width="10.6640625" style="11"/>
  </cols>
  <sheetData>
    <row r="2" spans="2:29" x14ac:dyDescent="0.3">
      <c r="B2" s="11" t="s">
        <v>25</v>
      </c>
    </row>
    <row r="4" spans="2:29" ht="24" customHeight="1" x14ac:dyDescent="0.3">
      <c r="B4" s="14" t="s">
        <v>7</v>
      </c>
      <c r="C4" s="15"/>
      <c r="D4" s="16">
        <v>2018</v>
      </c>
      <c r="E4" s="15"/>
      <c r="F4" s="16">
        <v>2019</v>
      </c>
      <c r="G4" s="15"/>
      <c r="H4" s="16" t="s">
        <v>10</v>
      </c>
      <c r="I4" s="15"/>
      <c r="J4" s="16">
        <v>2020</v>
      </c>
      <c r="K4" s="15"/>
      <c r="L4" s="16">
        <v>2021</v>
      </c>
      <c r="M4" s="15"/>
      <c r="N4" s="17"/>
      <c r="O4" s="106" t="s">
        <v>45</v>
      </c>
      <c r="P4" s="15"/>
      <c r="Q4" s="106" t="s">
        <v>46</v>
      </c>
      <c r="R4" s="15"/>
      <c r="S4" s="106" t="s">
        <v>47</v>
      </c>
      <c r="T4" s="15"/>
      <c r="U4" s="106" t="s">
        <v>48</v>
      </c>
      <c r="V4" s="15"/>
      <c r="W4" s="106" t="s">
        <v>49</v>
      </c>
      <c r="X4" s="15"/>
      <c r="Y4" s="18" t="s">
        <v>11</v>
      </c>
      <c r="AA4" s="18" t="s">
        <v>27</v>
      </c>
    </row>
    <row r="5" spans="2:29" ht="7.5" customHeight="1" x14ac:dyDescent="0.3">
      <c r="B5" s="19"/>
      <c r="C5" s="19"/>
      <c r="D5" s="20"/>
      <c r="E5" s="19"/>
      <c r="F5" s="20"/>
      <c r="G5" s="19"/>
      <c r="H5" s="20"/>
      <c r="I5" s="19"/>
      <c r="J5" s="20"/>
      <c r="K5" s="19"/>
      <c r="L5" s="20"/>
      <c r="M5" s="19"/>
      <c r="N5" s="21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</row>
    <row r="6" spans="2:29" s="28" customFormat="1" x14ac:dyDescent="0.3">
      <c r="B6" s="22" t="s">
        <v>19</v>
      </c>
      <c r="C6" s="23"/>
      <c r="D6" s="24"/>
      <c r="E6" s="23"/>
      <c r="F6" s="25"/>
      <c r="G6" s="23"/>
      <c r="H6" s="25"/>
      <c r="I6" s="23"/>
      <c r="J6" s="25"/>
      <c r="K6" s="26"/>
      <c r="L6" s="25"/>
      <c r="M6" s="26"/>
      <c r="N6" s="27"/>
      <c r="O6" s="10">
        <v>5.75</v>
      </c>
      <c r="P6" s="26"/>
      <c r="Q6" s="10">
        <v>5.75</v>
      </c>
      <c r="R6" s="26"/>
      <c r="S6" s="10">
        <v>5.75</v>
      </c>
      <c r="T6" s="26"/>
      <c r="U6" s="10">
        <v>5.75</v>
      </c>
      <c r="V6" s="26"/>
      <c r="W6" s="10">
        <v>5.75</v>
      </c>
      <c r="X6" s="26"/>
      <c r="Y6" s="10">
        <v>5.75</v>
      </c>
      <c r="AA6" s="29" t="s">
        <v>28</v>
      </c>
      <c r="AC6" s="30"/>
    </row>
    <row r="7" spans="2:29" s="28" customFormat="1" x14ac:dyDescent="0.3">
      <c r="B7" s="67" t="s">
        <v>20</v>
      </c>
      <c r="C7" s="23"/>
      <c r="D7" s="24"/>
      <c r="E7" s="23"/>
      <c r="F7" s="31"/>
      <c r="G7" s="23"/>
      <c r="H7" s="31"/>
      <c r="I7" s="23"/>
      <c r="J7" s="31"/>
      <c r="K7" s="31"/>
      <c r="L7" s="31"/>
      <c r="M7" s="32"/>
      <c r="N7" s="33"/>
      <c r="O7" s="68">
        <v>26.375</v>
      </c>
      <c r="P7" s="32">
        <v>28.03</v>
      </c>
      <c r="Q7" s="68">
        <v>26.375</v>
      </c>
      <c r="R7" s="32">
        <v>28.03</v>
      </c>
      <c r="S7" s="68">
        <v>26.375</v>
      </c>
      <c r="T7" s="32">
        <v>28.03</v>
      </c>
      <c r="U7" s="68">
        <v>26.375</v>
      </c>
      <c r="V7" s="32">
        <v>28.03</v>
      </c>
      <c r="W7" s="68">
        <v>26.375</v>
      </c>
      <c r="X7" s="32">
        <v>28.03</v>
      </c>
      <c r="Y7" s="68">
        <v>26.375</v>
      </c>
      <c r="AA7" s="29" t="s">
        <v>29</v>
      </c>
      <c r="AC7" s="30"/>
    </row>
    <row r="8" spans="2:29" s="28" customFormat="1" x14ac:dyDescent="0.3">
      <c r="B8" s="67" t="s">
        <v>21</v>
      </c>
      <c r="C8" s="23"/>
      <c r="D8" s="24"/>
      <c r="E8" s="23"/>
      <c r="F8" s="25"/>
      <c r="G8" s="23"/>
      <c r="H8" s="25"/>
      <c r="I8" s="23"/>
      <c r="J8" s="25"/>
      <c r="K8" s="26"/>
      <c r="L8" s="25"/>
      <c r="M8" s="26"/>
      <c r="N8" s="27"/>
      <c r="O8" s="66">
        <f>O$6/(100-O$7)*100</f>
        <v>7.8098471986417657</v>
      </c>
      <c r="P8" s="26"/>
      <c r="Q8" s="66">
        <f>Q$6/(100-Q$7)*100</f>
        <v>7.8098471986417657</v>
      </c>
      <c r="R8" s="26"/>
      <c r="S8" s="66">
        <f>S$6/(100-S$7)*100</f>
        <v>7.8098471986417657</v>
      </c>
      <c r="T8" s="26"/>
      <c r="U8" s="66">
        <f>U$6/(100-U$7)*100</f>
        <v>7.8098471986417657</v>
      </c>
      <c r="V8" s="26"/>
      <c r="W8" s="66">
        <f>W$6/(100-W$7)*100</f>
        <v>7.8098471986417657</v>
      </c>
      <c r="X8" s="26"/>
      <c r="Y8" s="66">
        <f>Y$6/(100-Y$7)*100</f>
        <v>7.8098471986417657</v>
      </c>
      <c r="Z8" s="34"/>
      <c r="AA8" s="29" t="s">
        <v>30</v>
      </c>
      <c r="AC8" s="30"/>
    </row>
    <row r="9" spans="2:29" s="41" customFormat="1" ht="7.5" customHeight="1" x14ac:dyDescent="0.3">
      <c r="B9" s="35"/>
      <c r="C9" s="36"/>
      <c r="D9" s="37"/>
      <c r="E9" s="36"/>
      <c r="F9" s="38"/>
      <c r="G9" s="36"/>
      <c r="H9" s="38"/>
      <c r="I9" s="36"/>
      <c r="J9" s="38"/>
      <c r="K9" s="39"/>
      <c r="L9" s="38"/>
      <c r="M9" s="39"/>
      <c r="N9" s="40"/>
      <c r="O9" s="38"/>
      <c r="P9" s="39"/>
      <c r="Q9" s="38"/>
      <c r="R9" s="39"/>
      <c r="S9" s="38"/>
      <c r="T9" s="39"/>
      <c r="U9" s="38"/>
      <c r="V9" s="39"/>
      <c r="W9" s="38"/>
      <c r="X9" s="39"/>
      <c r="Y9" s="38"/>
      <c r="AA9" s="42"/>
      <c r="AC9" s="42"/>
    </row>
    <row r="10" spans="2:29" s="28" customFormat="1" x14ac:dyDescent="0.3">
      <c r="B10" s="22" t="s">
        <v>13</v>
      </c>
      <c r="C10" s="23"/>
      <c r="D10" s="24"/>
      <c r="E10" s="23"/>
      <c r="F10" s="25"/>
      <c r="G10" s="23"/>
      <c r="H10" s="25"/>
      <c r="I10" s="23"/>
      <c r="J10" s="25"/>
      <c r="K10" s="26"/>
      <c r="L10" s="25"/>
      <c r="M10" s="26"/>
      <c r="N10" s="27"/>
      <c r="O10" s="10">
        <v>2</v>
      </c>
      <c r="P10" s="26"/>
      <c r="Q10" s="10">
        <v>2</v>
      </c>
      <c r="R10" s="26"/>
      <c r="S10" s="10">
        <v>2</v>
      </c>
      <c r="T10" s="26"/>
      <c r="U10" s="10">
        <v>2</v>
      </c>
      <c r="V10" s="26"/>
      <c r="W10" s="10">
        <v>2</v>
      </c>
      <c r="X10" s="26"/>
      <c r="Y10" s="10">
        <v>2</v>
      </c>
      <c r="AA10" s="34" t="s">
        <v>38</v>
      </c>
      <c r="AC10" s="30"/>
    </row>
    <row r="11" spans="2:29" s="41" customFormat="1" ht="7.5" customHeight="1" x14ac:dyDescent="0.3">
      <c r="B11" s="35"/>
      <c r="C11" s="36"/>
      <c r="D11" s="37"/>
      <c r="E11" s="36"/>
      <c r="F11" s="38"/>
      <c r="G11" s="36"/>
      <c r="H11" s="38"/>
      <c r="I11" s="36"/>
      <c r="J11" s="38"/>
      <c r="K11" s="39"/>
      <c r="L11" s="38"/>
      <c r="M11" s="39"/>
      <c r="N11" s="40"/>
      <c r="O11" s="38"/>
      <c r="P11" s="39"/>
      <c r="Q11" s="38"/>
      <c r="R11" s="39"/>
      <c r="S11" s="38"/>
      <c r="T11" s="39"/>
      <c r="U11" s="38"/>
      <c r="V11" s="39"/>
      <c r="W11" s="38"/>
      <c r="X11" s="39"/>
      <c r="Y11" s="38"/>
      <c r="AA11" s="42"/>
      <c r="AC11" s="42"/>
    </row>
    <row r="12" spans="2:29" s="28" customFormat="1" x14ac:dyDescent="0.3">
      <c r="B12" s="22" t="s">
        <v>12</v>
      </c>
      <c r="C12" s="23"/>
      <c r="D12" s="24"/>
      <c r="E12" s="23"/>
      <c r="F12" s="25"/>
      <c r="G12" s="23"/>
      <c r="H12" s="25"/>
      <c r="I12" s="23"/>
      <c r="J12" s="25"/>
      <c r="K12" s="26"/>
      <c r="L12" s="25"/>
      <c r="M12" s="26"/>
      <c r="N12" s="27"/>
      <c r="O12" s="10">
        <v>2.5</v>
      </c>
      <c r="P12" s="26"/>
      <c r="Q12" s="10">
        <v>2.5</v>
      </c>
      <c r="R12" s="26"/>
      <c r="S12" s="10">
        <v>2.5</v>
      </c>
      <c r="T12" s="26"/>
      <c r="U12" s="10">
        <v>2.5</v>
      </c>
      <c r="V12" s="26"/>
      <c r="W12" s="10">
        <v>2.5</v>
      </c>
      <c r="X12" s="26"/>
      <c r="Y12" s="10">
        <v>2.5</v>
      </c>
      <c r="AA12" s="29" t="s">
        <v>31</v>
      </c>
      <c r="AC12" s="30"/>
    </row>
    <row r="13" spans="2:29" ht="7.5" customHeight="1" x14ac:dyDescent="0.3">
      <c r="B13" s="43"/>
      <c r="C13" s="19"/>
      <c r="D13" s="20"/>
      <c r="E13" s="19"/>
      <c r="F13" s="44"/>
      <c r="G13" s="19"/>
      <c r="H13" s="44"/>
      <c r="I13" s="19"/>
      <c r="J13" s="44"/>
      <c r="K13" s="45"/>
      <c r="L13" s="44"/>
      <c r="M13" s="45"/>
      <c r="N13" s="46"/>
      <c r="O13" s="44"/>
      <c r="P13" s="45"/>
      <c r="Q13" s="44"/>
      <c r="R13" s="45"/>
      <c r="S13" s="44"/>
      <c r="T13" s="45"/>
      <c r="U13" s="44"/>
      <c r="V13" s="45"/>
      <c r="W13" s="44"/>
      <c r="X13" s="45"/>
      <c r="Y13" s="44"/>
    </row>
    <row r="14" spans="2:29" ht="27.6" x14ac:dyDescent="0.3">
      <c r="B14" s="47" t="s">
        <v>14</v>
      </c>
      <c r="C14" s="48"/>
      <c r="D14" s="49"/>
      <c r="E14" s="48"/>
      <c r="F14" s="50"/>
      <c r="G14" s="48"/>
      <c r="H14" s="50"/>
      <c r="I14" s="48"/>
      <c r="J14" s="50"/>
      <c r="K14" s="44"/>
      <c r="L14" s="50"/>
      <c r="M14" s="44"/>
      <c r="N14" s="51"/>
      <c r="O14" s="50">
        <f>((O$8*O$10)+O$12)*(100-O$7)/100</f>
        <v>13.340624999999999</v>
      </c>
      <c r="P14" s="44"/>
      <c r="Q14" s="50">
        <f>((Q$8*Q$10)+Q$12)*(100-Q$7)/100</f>
        <v>13.340624999999999</v>
      </c>
      <c r="R14" s="44"/>
      <c r="S14" s="50">
        <f>((S$8*S$10)+S$12)*(100-S$7)/100</f>
        <v>13.340624999999999</v>
      </c>
      <c r="T14" s="44"/>
      <c r="U14" s="50">
        <f>((U$8*U$10)+U$12)*(100-U$7)/100</f>
        <v>13.340624999999999</v>
      </c>
      <c r="V14" s="44"/>
      <c r="W14" s="50">
        <f>((W$8*W$10)+W$12)*(100-W$7)/100</f>
        <v>13.340624999999999</v>
      </c>
      <c r="X14" s="44"/>
      <c r="Y14" s="50">
        <f>((Y$8*Y$10)+Y$12)*(100-Y$7)/100</f>
        <v>13.340624999999999</v>
      </c>
      <c r="AA14" s="52" t="s">
        <v>32</v>
      </c>
    </row>
    <row r="15" spans="2:29" ht="7.5" customHeight="1" x14ac:dyDescent="0.3">
      <c r="B15" s="43"/>
      <c r="C15" s="19"/>
      <c r="D15" s="20"/>
      <c r="E15" s="19"/>
      <c r="F15" s="44"/>
      <c r="G15" s="19"/>
      <c r="H15" s="44"/>
      <c r="I15" s="19"/>
      <c r="J15" s="44"/>
      <c r="K15" s="45"/>
      <c r="L15" s="44"/>
      <c r="M15" s="45"/>
      <c r="N15" s="46"/>
      <c r="O15" s="44"/>
      <c r="P15" s="45"/>
      <c r="Q15" s="44"/>
      <c r="R15" s="45"/>
      <c r="S15" s="44"/>
      <c r="T15" s="45"/>
      <c r="U15" s="44"/>
      <c r="V15" s="45"/>
      <c r="W15" s="44"/>
      <c r="X15" s="45"/>
      <c r="Y15" s="44"/>
    </row>
    <row r="16" spans="2:29" x14ac:dyDescent="0.3">
      <c r="B16" s="47" t="s">
        <v>15</v>
      </c>
      <c r="C16" s="48"/>
      <c r="D16" s="49"/>
      <c r="E16" s="48"/>
      <c r="F16" s="53"/>
      <c r="G16" s="48"/>
      <c r="H16" s="53"/>
      <c r="I16" s="48"/>
      <c r="J16" s="53"/>
      <c r="K16" s="54"/>
      <c r="L16" s="53"/>
      <c r="M16" s="54"/>
      <c r="N16" s="55"/>
      <c r="O16" s="53">
        <f>(1+O$14/100)^-1</f>
        <v>0.88229617579751307</v>
      </c>
      <c r="P16" s="54"/>
      <c r="Q16" s="53">
        <f>(1+Q$14/100)^-2</f>
        <v>0.77844654182691608</v>
      </c>
      <c r="R16" s="54"/>
      <c r="S16" s="53">
        <f>(1+S$14/100)^-3</f>
        <v>0.68682040691668689</v>
      </c>
      <c r="T16" s="54"/>
      <c r="U16" s="53">
        <f>(1+U$14/100)^-4</f>
        <v>0.60597901848228453</v>
      </c>
      <c r="V16" s="54"/>
      <c r="W16" s="53">
        <f>(1+W$14/100)^-5</f>
        <v>0.53465297062045014</v>
      </c>
      <c r="X16" s="54"/>
      <c r="Y16" s="53">
        <f>1/Y14*W16*100</f>
        <v>4.0077055656721488</v>
      </c>
      <c r="AA16" s="52" t="s">
        <v>37</v>
      </c>
    </row>
    <row r="17" spans="2:29" ht="7.5" customHeight="1" x14ac:dyDescent="0.3">
      <c r="B17" s="43"/>
      <c r="C17" s="19"/>
      <c r="D17" s="20"/>
      <c r="E17" s="19"/>
      <c r="F17" s="20"/>
      <c r="G17" s="19"/>
      <c r="H17" s="20"/>
      <c r="I17" s="19"/>
      <c r="J17" s="20"/>
      <c r="K17" s="19"/>
      <c r="L17" s="20"/>
      <c r="M17" s="19"/>
      <c r="N17" s="21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</row>
    <row r="18" spans="2:29" x14ac:dyDescent="0.3">
      <c r="B18" s="47" t="s">
        <v>6</v>
      </c>
      <c r="C18" s="48"/>
      <c r="D18" s="49"/>
      <c r="E18" s="48"/>
      <c r="F18" s="49"/>
      <c r="G18" s="48"/>
      <c r="H18" s="49"/>
      <c r="I18" s="48"/>
      <c r="J18" s="49"/>
      <c r="K18" s="48"/>
      <c r="L18" s="49"/>
      <c r="M18" s="48"/>
      <c r="N18" s="56"/>
      <c r="O18" s="8">
        <f>Input!S$32</f>
        <v>25</v>
      </c>
      <c r="P18" s="48"/>
      <c r="Q18" s="8">
        <f>Input!U$32</f>
        <v>60</v>
      </c>
      <c r="R18" s="48"/>
      <c r="S18" s="8">
        <f>Input!W$32</f>
        <v>60</v>
      </c>
      <c r="T18" s="57">
        <f>Input!X$32</f>
        <v>0</v>
      </c>
      <c r="U18" s="8">
        <f>Input!Y$32</f>
        <v>60</v>
      </c>
      <c r="V18" s="57">
        <f>Input!Z$32</f>
        <v>0</v>
      </c>
      <c r="W18" s="8">
        <f>Input!AA$32</f>
        <v>60</v>
      </c>
      <c r="X18" s="48"/>
      <c r="Y18" s="8">
        <f>Input!AA32</f>
        <v>60</v>
      </c>
    </row>
    <row r="19" spans="2:29" ht="7.5" customHeight="1" x14ac:dyDescent="0.3">
      <c r="B19" s="43"/>
      <c r="C19" s="19"/>
      <c r="D19" s="20"/>
      <c r="E19" s="19"/>
      <c r="F19" s="20"/>
      <c r="G19" s="19"/>
      <c r="H19" s="20"/>
      <c r="I19" s="19"/>
      <c r="J19" s="20"/>
      <c r="K19" s="19"/>
      <c r="L19" s="20"/>
      <c r="M19" s="19"/>
      <c r="N19" s="21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</row>
    <row r="20" spans="2:29" x14ac:dyDescent="0.3">
      <c r="B20" s="58" t="s">
        <v>52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65">
        <f>O$18*-O$7/100</f>
        <v>-6.59375</v>
      </c>
      <c r="P20" s="59"/>
      <c r="Q20" s="65">
        <f>Q$18*-Q$7/100</f>
        <v>-15.824999999999999</v>
      </c>
      <c r="R20" s="59"/>
      <c r="S20" s="65">
        <f>S$18*-S$7/100</f>
        <v>-15.824999999999999</v>
      </c>
      <c r="T20" s="59"/>
      <c r="U20" s="65">
        <f>U$18*-U$7/100</f>
        <v>-15.824999999999999</v>
      </c>
      <c r="V20" s="59"/>
      <c r="W20" s="65">
        <f>W$18*-W$7/100</f>
        <v>-15.824999999999999</v>
      </c>
      <c r="X20" s="59"/>
      <c r="Y20" s="65">
        <f>Y$18*-Y$7/100</f>
        <v>-15.824999999999999</v>
      </c>
      <c r="AA20" s="52" t="s">
        <v>33</v>
      </c>
    </row>
    <row r="21" spans="2:29" ht="7.5" customHeight="1" x14ac:dyDescent="0.3">
      <c r="B21" s="43"/>
      <c r="C21" s="19"/>
      <c r="D21" s="20"/>
      <c r="E21" s="19"/>
      <c r="F21" s="20"/>
      <c r="G21" s="19"/>
      <c r="H21" s="20"/>
      <c r="I21" s="19"/>
      <c r="J21" s="20"/>
      <c r="K21" s="19"/>
      <c r="L21" s="20"/>
      <c r="M21" s="19"/>
      <c r="N21" s="21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</row>
    <row r="22" spans="2:29" x14ac:dyDescent="0.3">
      <c r="B22" s="47" t="s">
        <v>16</v>
      </c>
      <c r="C22" s="48"/>
      <c r="D22" s="49"/>
      <c r="E22" s="48"/>
      <c r="F22" s="49"/>
      <c r="G22" s="48"/>
      <c r="H22" s="49"/>
      <c r="I22" s="48"/>
      <c r="J22" s="49"/>
      <c r="K22" s="48"/>
      <c r="L22" s="49"/>
      <c r="M22" s="48"/>
      <c r="N22" s="56"/>
      <c r="O22" s="8">
        <f>SUM(O18:O21)</f>
        <v>18.40625</v>
      </c>
      <c r="P22" s="48"/>
      <c r="Q22" s="8">
        <f>SUM(Q18:Q21)</f>
        <v>44.174999999999997</v>
      </c>
      <c r="R22" s="48"/>
      <c r="S22" s="8">
        <f>SUM(S18:S21)</f>
        <v>44.174999999999997</v>
      </c>
      <c r="T22" s="48"/>
      <c r="U22" s="8">
        <f>SUM(U18:U21)</f>
        <v>44.174999999999997</v>
      </c>
      <c r="V22" s="48"/>
      <c r="W22" s="8">
        <f>SUM(W18:W21)</f>
        <v>44.174999999999997</v>
      </c>
      <c r="X22" s="48"/>
      <c r="Y22" s="8">
        <f>SUM(Y18:Y21)</f>
        <v>44.174999999999997</v>
      </c>
    </row>
    <row r="23" spans="2:29" ht="7.5" customHeight="1" x14ac:dyDescent="0.3">
      <c r="B23" s="43"/>
      <c r="C23" s="19"/>
      <c r="D23" s="20"/>
      <c r="E23" s="19"/>
      <c r="F23" s="20"/>
      <c r="G23" s="19"/>
      <c r="H23" s="20"/>
      <c r="I23" s="19"/>
      <c r="J23" s="20"/>
      <c r="K23" s="19"/>
      <c r="L23" s="20"/>
      <c r="M23" s="19"/>
      <c r="N23" s="21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/>
    </row>
    <row r="24" spans="2:29" x14ac:dyDescent="0.3">
      <c r="B24" s="47" t="s">
        <v>17</v>
      </c>
      <c r="C24" s="48"/>
      <c r="D24" s="49"/>
      <c r="E24" s="48"/>
      <c r="F24" s="49"/>
      <c r="G24" s="48"/>
      <c r="H24" s="49"/>
      <c r="I24" s="48"/>
      <c r="J24" s="49"/>
      <c r="K24" s="48"/>
      <c r="L24" s="49"/>
      <c r="M24" s="48"/>
      <c r="N24" s="56"/>
      <c r="O24" s="8">
        <f>O$16*O$22</f>
        <v>16.239763985772974</v>
      </c>
      <c r="P24" s="48"/>
      <c r="Q24" s="8">
        <f>Q$16*Q$22</f>
        <v>34.387875985204019</v>
      </c>
      <c r="R24" s="48"/>
      <c r="S24" s="8">
        <f>S$16*S$22</f>
        <v>30.340291475544642</v>
      </c>
      <c r="T24" s="48"/>
      <c r="U24" s="8">
        <f>U$16*U$22</f>
        <v>26.769123141454916</v>
      </c>
      <c r="V24" s="48"/>
      <c r="W24" s="8">
        <f>W$16*W$22</f>
        <v>23.618294977158385</v>
      </c>
      <c r="X24" s="48"/>
      <c r="Y24" s="8">
        <f>Y$16*Y$22</f>
        <v>177.04039336356715</v>
      </c>
      <c r="AA24" s="52" t="s">
        <v>34</v>
      </c>
    </row>
    <row r="25" spans="2:29" ht="7.5" customHeight="1" x14ac:dyDescent="0.3">
      <c r="B25" s="43"/>
      <c r="C25" s="19"/>
      <c r="D25" s="20"/>
      <c r="E25" s="19"/>
      <c r="F25" s="20"/>
      <c r="G25" s="19"/>
      <c r="H25" s="20"/>
      <c r="I25" s="19"/>
      <c r="J25" s="20"/>
      <c r="K25" s="19"/>
      <c r="L25" s="20"/>
      <c r="M25" s="48"/>
      <c r="N25" s="56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</row>
    <row r="26" spans="2:29" ht="14.25" customHeight="1" x14ac:dyDescent="0.3">
      <c r="B26" s="47" t="s">
        <v>18</v>
      </c>
      <c r="C26" s="48"/>
      <c r="D26" s="49"/>
      <c r="E26" s="48"/>
      <c r="F26" s="61"/>
      <c r="G26" s="48"/>
      <c r="H26" s="49"/>
      <c r="I26" s="48"/>
      <c r="J26" s="49"/>
      <c r="K26" s="48"/>
      <c r="L26" s="61"/>
      <c r="M26" s="48"/>
      <c r="N26" s="56"/>
      <c r="O26" s="107">
        <f>SUM(O24:Y24)</f>
        <v>308.39574292870208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AA26" s="52" t="s">
        <v>35</v>
      </c>
      <c r="AC26" s="62"/>
    </row>
    <row r="28" spans="2:29" x14ac:dyDescent="0.3">
      <c r="B28" s="23" t="s">
        <v>22</v>
      </c>
      <c r="O28" s="8">
        <f>(Input!S18+Input!U18+Input!W18+Input!Y18+Input!AA18)/5</f>
        <v>90</v>
      </c>
      <c r="P28" s="4"/>
      <c r="Q28" s="5"/>
      <c r="R28" s="5"/>
      <c r="S28" s="5"/>
      <c r="T28" s="5"/>
      <c r="U28" s="5"/>
      <c r="V28" s="5"/>
      <c r="W28" s="5"/>
      <c r="X28" s="5"/>
      <c r="Y28" s="5"/>
    </row>
    <row r="30" spans="2:29" x14ac:dyDescent="0.3">
      <c r="O30" s="12" t="s">
        <v>40</v>
      </c>
      <c r="Q30" s="12" t="s">
        <v>41</v>
      </c>
      <c r="U30" s="12" t="s">
        <v>23</v>
      </c>
      <c r="W30" s="12" t="s">
        <v>39</v>
      </c>
      <c r="Y30" s="12" t="s">
        <v>24</v>
      </c>
    </row>
    <row r="31" spans="2:29" x14ac:dyDescent="0.3">
      <c r="B31" s="23" t="s">
        <v>26</v>
      </c>
      <c r="O31" s="64">
        <v>3.2</v>
      </c>
      <c r="Q31" s="64">
        <v>5.6</v>
      </c>
      <c r="U31" s="65">
        <f>$O$28*O31</f>
        <v>288</v>
      </c>
      <c r="V31" s="59"/>
      <c r="W31" s="65">
        <f>$O$28*Q31</f>
        <v>503.99999999999994</v>
      </c>
      <c r="Y31" s="8">
        <f>SUM(U31:W31)/2</f>
        <v>396</v>
      </c>
      <c r="AA31" s="52" t="s">
        <v>36</v>
      </c>
    </row>
    <row r="32" spans="2:29" x14ac:dyDescent="0.3">
      <c r="B32" s="23"/>
    </row>
    <row r="34" spans="2:21" x14ac:dyDescent="0.3">
      <c r="B34" s="23"/>
      <c r="O34" s="63" t="s">
        <v>42</v>
      </c>
      <c r="U34" s="3">
        <f>(O26+Y31)/2</f>
        <v>352.19787146435101</v>
      </c>
    </row>
    <row r="35" spans="2:21" x14ac:dyDescent="0.3">
      <c r="O35" s="23"/>
    </row>
    <row r="36" spans="2:21" x14ac:dyDescent="0.3">
      <c r="O36" s="23"/>
    </row>
    <row r="37" spans="2:21" x14ac:dyDescent="0.3">
      <c r="O37" s="23"/>
    </row>
    <row r="38" spans="2:21" x14ac:dyDescent="0.3">
      <c r="O38" s="23"/>
    </row>
    <row r="39" spans="2:21" x14ac:dyDescent="0.3">
      <c r="O39" s="23"/>
    </row>
    <row r="41" spans="2:21" x14ac:dyDescent="0.3">
      <c r="O41" s="23"/>
    </row>
  </sheetData>
  <sheetProtection algorithmName="SHA-512" hashValue="chti3uEM1qsSP8X8MZ4Imo7h34yyksVvM4qs72myfuNDOfzLOg+hgqSz+tYA+XBhHrS9nuGdtXXH7tD4qa9XfQ==" saltValue="95BxcYp2TzY8y3k08umnsQ==" spinCount="100000" sheet="1" selectLockedCells="1"/>
  <mergeCells count="1">
    <mergeCell ref="O26:Y26"/>
  </mergeCells>
  <printOptions horizontalCentered="1"/>
  <pageMargins left="0.15748031496062992" right="0.15748031496062992" top="0.35433070866141736" bottom="0.35433070866141736" header="0.15748031496062992" footer="0.15748031496062992"/>
  <pageSetup paperSize="9" orientation="landscape" r:id="rId1"/>
  <headerFooter alignWithMargins="0">
    <oddFooter>&amp;L&amp;F&amp;C&amp;P von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2:AA34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S12" sqref="S12"/>
    </sheetView>
  </sheetViews>
  <sheetFormatPr baseColWidth="10" defaultColWidth="10.6640625" defaultRowHeight="13.8" x14ac:dyDescent="0.3"/>
  <cols>
    <col min="1" max="1" width="2.5546875" style="11" customWidth="1"/>
    <col min="2" max="2" width="35.5546875" style="11" customWidth="1"/>
    <col min="3" max="3" width="2.5546875" style="11" hidden="1" customWidth="1"/>
    <col min="4" max="4" width="0" style="12" hidden="1" customWidth="1"/>
    <col min="5" max="5" width="0.6640625" style="11" hidden="1" customWidth="1"/>
    <col min="6" max="6" width="0" style="12" hidden="1" customWidth="1"/>
    <col min="7" max="7" width="0.6640625" style="11" hidden="1" customWidth="1"/>
    <col min="8" max="8" width="0" style="12" hidden="1" customWidth="1"/>
    <col min="9" max="9" width="0.6640625" style="11" hidden="1" customWidth="1"/>
    <col min="10" max="10" width="0" style="12" hidden="1" customWidth="1"/>
    <col min="11" max="11" width="0.6640625" style="11" hidden="1" customWidth="1"/>
    <col min="12" max="12" width="0.6640625" style="11" customWidth="1"/>
    <col min="13" max="13" width="14.109375" style="12" bestFit="1" customWidth="1"/>
    <col min="14" max="14" width="0.6640625" style="99" customWidth="1"/>
    <col min="15" max="15" width="14.109375" style="12" bestFit="1" customWidth="1"/>
    <col min="16" max="16" width="0.6640625" style="99" customWidth="1"/>
    <col min="17" max="17" width="14.109375" style="12" bestFit="1" customWidth="1"/>
    <col min="18" max="18" width="0.6640625" style="99" customWidth="1"/>
    <col min="19" max="19" width="14.109375" style="12" bestFit="1" customWidth="1"/>
    <col min="20" max="20" width="0.6640625" style="11" customWidth="1"/>
    <col min="21" max="21" width="14.109375" style="12" bestFit="1" customWidth="1"/>
    <col min="22" max="22" width="0.6640625" style="11" customWidth="1"/>
    <col min="23" max="23" width="14.109375" style="12" bestFit="1" customWidth="1"/>
    <col min="24" max="24" width="0.6640625" style="11" customWidth="1"/>
    <col min="25" max="25" width="14.109375" style="12" bestFit="1" customWidth="1"/>
    <col min="26" max="26" width="0.6640625" style="11" customWidth="1"/>
    <col min="27" max="27" width="14.109375" style="12" bestFit="1" customWidth="1"/>
    <col min="28" max="28" width="2.5546875" style="11" customWidth="1"/>
    <col min="29" max="16384" width="10.6640625" style="11"/>
  </cols>
  <sheetData>
    <row r="2" spans="2:27" x14ac:dyDescent="0.3">
      <c r="B2" s="11" t="s">
        <v>25</v>
      </c>
    </row>
    <row r="3" spans="2:27" x14ac:dyDescent="0.3">
      <c r="M3" s="12" t="s">
        <v>54</v>
      </c>
      <c r="O3" s="12" t="s">
        <v>54</v>
      </c>
      <c r="Q3" s="12" t="s">
        <v>54</v>
      </c>
      <c r="S3" s="12" t="s">
        <v>55</v>
      </c>
      <c r="U3" s="12" t="s">
        <v>55</v>
      </c>
      <c r="W3" s="12" t="s">
        <v>55</v>
      </c>
      <c r="Y3" s="12" t="s">
        <v>55</v>
      </c>
      <c r="AA3" s="12" t="s">
        <v>55</v>
      </c>
    </row>
    <row r="4" spans="2:27" ht="24" customHeight="1" x14ac:dyDescent="0.3">
      <c r="B4" s="69" t="s">
        <v>7</v>
      </c>
      <c r="C4" s="15"/>
      <c r="D4" s="70">
        <v>2018</v>
      </c>
      <c r="E4" s="15"/>
      <c r="F4" s="70">
        <v>2019</v>
      </c>
      <c r="G4" s="15"/>
      <c r="H4" s="70">
        <v>2020</v>
      </c>
      <c r="I4" s="15"/>
      <c r="J4" s="70">
        <v>2021</v>
      </c>
      <c r="K4" s="15"/>
      <c r="L4" s="17"/>
      <c r="M4" s="105" t="s">
        <v>56</v>
      </c>
      <c r="N4" s="100"/>
      <c r="O4" s="105" t="s">
        <v>57</v>
      </c>
      <c r="P4" s="100"/>
      <c r="Q4" s="105" t="s">
        <v>58</v>
      </c>
      <c r="R4" s="100"/>
      <c r="S4" s="105" t="s">
        <v>50</v>
      </c>
      <c r="T4" s="15"/>
      <c r="U4" s="105" t="s">
        <v>46</v>
      </c>
      <c r="V4" s="15"/>
      <c r="W4" s="105" t="s">
        <v>51</v>
      </c>
      <c r="X4" s="15"/>
      <c r="Y4" s="105" t="s">
        <v>48</v>
      </c>
      <c r="Z4" s="15"/>
      <c r="AA4" s="105" t="s">
        <v>49</v>
      </c>
    </row>
    <row r="5" spans="2:27" ht="7.5" customHeight="1" x14ac:dyDescent="0.3">
      <c r="B5" s="36"/>
      <c r="C5" s="36"/>
      <c r="D5" s="37"/>
      <c r="E5" s="36"/>
      <c r="F5" s="37"/>
      <c r="G5" s="36"/>
      <c r="H5" s="37"/>
      <c r="I5" s="36"/>
      <c r="J5" s="37"/>
      <c r="K5" s="36"/>
      <c r="L5" s="71"/>
      <c r="M5" s="37"/>
      <c r="N5" s="98"/>
      <c r="O5" s="37"/>
      <c r="P5" s="98"/>
      <c r="Q5" s="37"/>
      <c r="R5" s="98"/>
      <c r="S5" s="37"/>
      <c r="T5" s="36"/>
      <c r="U5" s="37"/>
      <c r="V5" s="36"/>
      <c r="W5" s="37"/>
      <c r="X5" s="36"/>
      <c r="Y5" s="37"/>
      <c r="Z5" s="36"/>
      <c r="AA5" s="37"/>
    </row>
    <row r="6" spans="2:27" ht="7.5" customHeight="1" x14ac:dyDescent="0.3">
      <c r="B6" s="36"/>
      <c r="C6" s="36"/>
      <c r="D6" s="37"/>
      <c r="E6" s="36"/>
      <c r="F6" s="37"/>
      <c r="G6" s="36"/>
      <c r="H6" s="37"/>
      <c r="I6" s="36"/>
      <c r="J6" s="37"/>
      <c r="K6" s="36"/>
      <c r="L6" s="71"/>
      <c r="M6" s="37"/>
      <c r="N6" s="98"/>
      <c r="O6" s="37"/>
      <c r="P6" s="98"/>
      <c r="Q6" s="37"/>
      <c r="R6" s="98"/>
      <c r="S6" s="37"/>
      <c r="T6" s="36"/>
      <c r="U6" s="37"/>
      <c r="V6" s="36"/>
      <c r="W6" s="37"/>
      <c r="X6" s="36"/>
      <c r="Y6" s="37"/>
      <c r="Z6" s="36"/>
      <c r="AA6" s="37"/>
    </row>
    <row r="7" spans="2:27" x14ac:dyDescent="0.3">
      <c r="B7" s="72" t="s">
        <v>1</v>
      </c>
      <c r="C7" s="73"/>
      <c r="D7" s="73">
        <v>0</v>
      </c>
      <c r="E7" s="73"/>
      <c r="F7" s="73">
        <v>0</v>
      </c>
      <c r="G7" s="73"/>
      <c r="H7" s="73">
        <v>0</v>
      </c>
      <c r="I7" s="73"/>
      <c r="J7" s="73">
        <v>0</v>
      </c>
      <c r="K7" s="73"/>
      <c r="L7" s="74"/>
      <c r="M7" s="7">
        <v>950</v>
      </c>
      <c r="N7" s="101"/>
      <c r="O7" s="7">
        <v>950</v>
      </c>
      <c r="P7" s="101"/>
      <c r="Q7" s="7">
        <v>950</v>
      </c>
      <c r="R7" s="101"/>
      <c r="S7" s="7">
        <v>950</v>
      </c>
      <c r="T7" s="75"/>
      <c r="U7" s="7">
        <v>1000</v>
      </c>
      <c r="V7" s="75"/>
      <c r="W7" s="7">
        <v>1000</v>
      </c>
      <c r="X7" s="75"/>
      <c r="Y7" s="7">
        <v>1000</v>
      </c>
      <c r="Z7" s="75"/>
      <c r="AA7" s="7">
        <v>1000</v>
      </c>
    </row>
    <row r="8" spans="2:27" ht="7.5" customHeight="1" x14ac:dyDescent="0.3">
      <c r="B8" s="36"/>
      <c r="C8" s="36"/>
      <c r="D8" s="37"/>
      <c r="E8" s="36"/>
      <c r="F8" s="37"/>
      <c r="G8" s="36"/>
      <c r="H8" s="37"/>
      <c r="I8" s="36"/>
      <c r="J8" s="37"/>
      <c r="K8" s="36"/>
      <c r="L8" s="71"/>
      <c r="M8" s="2"/>
      <c r="N8" s="98"/>
      <c r="O8" s="2"/>
      <c r="P8" s="98"/>
      <c r="Q8" s="2"/>
      <c r="R8" s="98"/>
      <c r="S8" s="2"/>
      <c r="T8" s="76"/>
      <c r="U8" s="2"/>
      <c r="V8" s="76"/>
      <c r="W8" s="2"/>
      <c r="X8" s="76"/>
      <c r="Y8" s="2"/>
      <c r="Z8" s="76"/>
      <c r="AA8" s="2"/>
    </row>
    <row r="9" spans="2:27" x14ac:dyDescent="0.3">
      <c r="B9" s="77" t="s">
        <v>2</v>
      </c>
      <c r="C9" s="77"/>
      <c r="D9" s="78">
        <v>0</v>
      </c>
      <c r="E9" s="77"/>
      <c r="F9" s="78">
        <v>0</v>
      </c>
      <c r="G9" s="77"/>
      <c r="H9" s="78">
        <v>0</v>
      </c>
      <c r="I9" s="77"/>
      <c r="J9" s="78">
        <v>0</v>
      </c>
      <c r="K9" s="77"/>
      <c r="L9" s="79"/>
      <c r="M9" s="6">
        <v>-500</v>
      </c>
      <c r="N9" s="102"/>
      <c r="O9" s="6">
        <v>-500</v>
      </c>
      <c r="P9" s="102"/>
      <c r="Q9" s="6">
        <v>-500</v>
      </c>
      <c r="R9" s="102"/>
      <c r="S9" s="6">
        <v>-500</v>
      </c>
      <c r="T9" s="80"/>
      <c r="U9" s="6">
        <v>-500</v>
      </c>
      <c r="V9" s="80"/>
      <c r="W9" s="6">
        <v>-500</v>
      </c>
      <c r="X9" s="80"/>
      <c r="Y9" s="6">
        <v>-500</v>
      </c>
      <c r="Z9" s="80"/>
      <c r="AA9" s="6">
        <v>-500</v>
      </c>
    </row>
    <row r="10" spans="2:27" s="85" customFormat="1" ht="10.199999999999999" x14ac:dyDescent="0.2">
      <c r="B10" s="81" t="s">
        <v>3</v>
      </c>
      <c r="C10" s="81"/>
      <c r="D10" s="82" t="str">
        <f>IF(D$7=0,"",D9/D$7)</f>
        <v/>
      </c>
      <c r="E10" s="81"/>
      <c r="F10" s="82" t="str">
        <f>IF(F$7=0,"",F9/F$7)</f>
        <v/>
      </c>
      <c r="G10" s="81"/>
      <c r="H10" s="82" t="str">
        <f>IF(H$7=0,"",H9/H$7)</f>
        <v/>
      </c>
      <c r="I10" s="81"/>
      <c r="J10" s="82" t="str">
        <f>IF(J$7=0,"",J9/J$7)</f>
        <v/>
      </c>
      <c r="K10" s="81"/>
      <c r="L10" s="83"/>
      <c r="M10" s="82">
        <f>IF(M$7=0,"",M9/M$7)</f>
        <v>-0.52631578947368418</v>
      </c>
      <c r="N10" s="103"/>
      <c r="O10" s="82">
        <f>IF(O$7=0,"",O9/O$7)</f>
        <v>-0.52631578947368418</v>
      </c>
      <c r="P10" s="103"/>
      <c r="Q10" s="82">
        <f>IF(Q$7=0,"",Q9/Q$7)</f>
        <v>-0.52631578947368418</v>
      </c>
      <c r="R10" s="103"/>
      <c r="S10" s="82">
        <f>IF(S$7=0,"",S9/S$7)</f>
        <v>-0.52631578947368418</v>
      </c>
      <c r="T10" s="84"/>
      <c r="U10" s="82">
        <f>IF(U$7=0,"",U9/U$7)</f>
        <v>-0.5</v>
      </c>
      <c r="V10" s="84"/>
      <c r="W10" s="82">
        <f>IF(W$7=0,"",W9/W$7)</f>
        <v>-0.5</v>
      </c>
      <c r="X10" s="84"/>
      <c r="Y10" s="82">
        <f>IF(Y$7=0,"",Y9/Y$7)</f>
        <v>-0.5</v>
      </c>
      <c r="Z10" s="84"/>
      <c r="AA10" s="82">
        <f>IF(AA$7=0,"",AA9/AA$7)</f>
        <v>-0.5</v>
      </c>
    </row>
    <row r="11" spans="2:27" ht="7.5" customHeight="1" x14ac:dyDescent="0.3">
      <c r="B11" s="36"/>
      <c r="C11" s="36"/>
      <c r="D11" s="37"/>
      <c r="E11" s="36"/>
      <c r="F11" s="37"/>
      <c r="G11" s="36"/>
      <c r="H11" s="37"/>
      <c r="I11" s="36"/>
      <c r="J11" s="37"/>
      <c r="K11" s="36"/>
      <c r="L11" s="71"/>
      <c r="M11" s="37"/>
      <c r="N11" s="98"/>
      <c r="O11" s="37"/>
      <c r="P11" s="98"/>
      <c r="Q11" s="37"/>
      <c r="R11" s="98"/>
      <c r="S11" s="37"/>
      <c r="T11" s="36"/>
      <c r="U11" s="37"/>
      <c r="V11" s="36"/>
      <c r="W11" s="37"/>
      <c r="X11" s="36"/>
      <c r="Y11" s="37"/>
      <c r="Z11" s="36"/>
      <c r="AA11" s="37"/>
    </row>
    <row r="12" spans="2:27" x14ac:dyDescent="0.3">
      <c r="B12" s="77" t="s">
        <v>4</v>
      </c>
      <c r="C12" s="77"/>
      <c r="D12" s="78">
        <v>0</v>
      </c>
      <c r="E12" s="77"/>
      <c r="F12" s="78">
        <v>0</v>
      </c>
      <c r="G12" s="77"/>
      <c r="H12" s="78">
        <v>0</v>
      </c>
      <c r="I12" s="77"/>
      <c r="J12" s="78">
        <v>0</v>
      </c>
      <c r="K12" s="77"/>
      <c r="L12" s="79"/>
      <c r="M12" s="6">
        <v>-300</v>
      </c>
      <c r="N12" s="102"/>
      <c r="O12" s="6">
        <v>-300</v>
      </c>
      <c r="P12" s="102"/>
      <c r="Q12" s="6">
        <v>-300</v>
      </c>
      <c r="R12" s="102"/>
      <c r="S12" s="6">
        <v>-300</v>
      </c>
      <c r="T12" s="80"/>
      <c r="U12" s="6">
        <v>-300</v>
      </c>
      <c r="V12" s="80"/>
      <c r="W12" s="6">
        <v>-300</v>
      </c>
      <c r="X12" s="80"/>
      <c r="Y12" s="6">
        <v>-300</v>
      </c>
      <c r="Z12" s="80"/>
      <c r="AA12" s="6">
        <v>-300</v>
      </c>
    </row>
    <row r="13" spans="2:27" s="85" customFormat="1" ht="10.199999999999999" x14ac:dyDescent="0.2">
      <c r="B13" s="81" t="s">
        <v>3</v>
      </c>
      <c r="C13" s="81"/>
      <c r="D13" s="82" t="str">
        <f>IF(D$7=0,"",D12/D$7)</f>
        <v/>
      </c>
      <c r="E13" s="81"/>
      <c r="F13" s="82" t="str">
        <f>IF(F$7=0,"",F12/F$7)</f>
        <v/>
      </c>
      <c r="G13" s="81"/>
      <c r="H13" s="82" t="str">
        <f>IF(H$7=0,"",H12/H$7)</f>
        <v/>
      </c>
      <c r="I13" s="81"/>
      <c r="J13" s="82" t="str">
        <f>IF(J$7=0,"",J12/J$7)</f>
        <v/>
      </c>
      <c r="K13" s="81"/>
      <c r="L13" s="83"/>
      <c r="M13" s="82">
        <f>IF(M$7=0,"",M12/M$7)</f>
        <v>-0.31578947368421051</v>
      </c>
      <c r="N13" s="103"/>
      <c r="O13" s="82">
        <f>IF(O$7=0,"",O12/O$7)</f>
        <v>-0.31578947368421051</v>
      </c>
      <c r="P13" s="103"/>
      <c r="Q13" s="82">
        <f>IF(Q$7=0,"",Q12/Q$7)</f>
        <v>-0.31578947368421051</v>
      </c>
      <c r="R13" s="103"/>
      <c r="S13" s="82">
        <f>IF(S$7=0,"",S12/S$7)</f>
        <v>-0.31578947368421051</v>
      </c>
      <c r="T13" s="84"/>
      <c r="U13" s="82">
        <f>IF(U$7=0,"",U12/U$7)</f>
        <v>-0.3</v>
      </c>
      <c r="V13" s="84"/>
      <c r="W13" s="82">
        <f>IF(W$7=0,"",W12/W$7)</f>
        <v>-0.3</v>
      </c>
      <c r="X13" s="84"/>
      <c r="Y13" s="82">
        <f>IF(Y$7=0,"",Y12/Y$7)</f>
        <v>-0.3</v>
      </c>
      <c r="Z13" s="84"/>
      <c r="AA13" s="82">
        <f>IF(AA$7=0,"",AA12/AA$7)</f>
        <v>-0.3</v>
      </c>
    </row>
    <row r="14" spans="2:27" ht="7.5" customHeight="1" x14ac:dyDescent="0.3">
      <c r="B14" s="36"/>
      <c r="C14" s="36"/>
      <c r="D14" s="37"/>
      <c r="E14" s="36"/>
      <c r="F14" s="37"/>
      <c r="G14" s="36"/>
      <c r="H14" s="37"/>
      <c r="I14" s="36"/>
      <c r="J14" s="37"/>
      <c r="K14" s="36"/>
      <c r="L14" s="71"/>
      <c r="M14" s="37"/>
      <c r="N14" s="98"/>
      <c r="O14" s="37"/>
      <c r="P14" s="98"/>
      <c r="Q14" s="37"/>
      <c r="R14" s="98"/>
      <c r="S14" s="37"/>
      <c r="T14" s="36"/>
      <c r="U14" s="37"/>
      <c r="V14" s="36"/>
      <c r="W14" s="37"/>
      <c r="X14" s="36"/>
      <c r="Y14" s="37"/>
      <c r="Z14" s="36"/>
      <c r="AA14" s="37"/>
    </row>
    <row r="15" spans="2:27" x14ac:dyDescent="0.3">
      <c r="B15" s="77" t="s">
        <v>0</v>
      </c>
      <c r="C15" s="77"/>
      <c r="D15" s="78">
        <v>0</v>
      </c>
      <c r="E15" s="77"/>
      <c r="F15" s="78">
        <v>0</v>
      </c>
      <c r="G15" s="77"/>
      <c r="H15" s="78">
        <v>0</v>
      </c>
      <c r="I15" s="77"/>
      <c r="J15" s="78">
        <v>0</v>
      </c>
      <c r="K15" s="77"/>
      <c r="L15" s="79"/>
      <c r="M15" s="6">
        <v>-100</v>
      </c>
      <c r="N15" s="102"/>
      <c r="O15" s="6">
        <v>-100</v>
      </c>
      <c r="P15" s="102"/>
      <c r="Q15" s="6">
        <v>-100</v>
      </c>
      <c r="R15" s="102"/>
      <c r="S15" s="6">
        <v>-100</v>
      </c>
      <c r="T15" s="80"/>
      <c r="U15" s="6">
        <v>-100</v>
      </c>
      <c r="V15" s="80"/>
      <c r="W15" s="6">
        <v>-100</v>
      </c>
      <c r="X15" s="80"/>
      <c r="Y15" s="6">
        <v>-100</v>
      </c>
      <c r="Z15" s="80"/>
      <c r="AA15" s="6">
        <v>-100</v>
      </c>
    </row>
    <row r="16" spans="2:27" s="85" customFormat="1" ht="10.199999999999999" x14ac:dyDescent="0.2">
      <c r="B16" s="81" t="s">
        <v>3</v>
      </c>
      <c r="C16" s="81"/>
      <c r="D16" s="82" t="str">
        <f>IF(D$7=0,"",D15/D$7)</f>
        <v/>
      </c>
      <c r="E16" s="81"/>
      <c r="F16" s="82" t="str">
        <f>IF(F$7=0,"",F15/F$7)</f>
        <v/>
      </c>
      <c r="G16" s="81"/>
      <c r="H16" s="82" t="str">
        <f>IF(H$7=0,"",H15/H$7)</f>
        <v/>
      </c>
      <c r="I16" s="81"/>
      <c r="J16" s="82" t="str">
        <f>IF(J$7=0,"",J15/J$7)</f>
        <v/>
      </c>
      <c r="K16" s="81"/>
      <c r="L16" s="83"/>
      <c r="M16" s="82">
        <f>IF(M$7=0,"",M15/M$7)</f>
        <v>-0.10526315789473684</v>
      </c>
      <c r="N16" s="103"/>
      <c r="O16" s="82">
        <f>IF(O$7=0,"",O15/O$7)</f>
        <v>-0.10526315789473684</v>
      </c>
      <c r="P16" s="103"/>
      <c r="Q16" s="82">
        <f>IF(Q$7=0,"",Q15/Q$7)</f>
        <v>-0.10526315789473684</v>
      </c>
      <c r="R16" s="103"/>
      <c r="S16" s="82">
        <f>IF(S$7=0,"",S15/S$7)</f>
        <v>-0.10526315789473684</v>
      </c>
      <c r="T16" s="84"/>
      <c r="U16" s="82">
        <f>IF(U$7=0,"",U15/U$7)</f>
        <v>-0.1</v>
      </c>
      <c r="V16" s="81"/>
      <c r="W16" s="82">
        <f>IF(W$7=0,"",W15/W$7)</f>
        <v>-0.1</v>
      </c>
      <c r="X16" s="81"/>
      <c r="Y16" s="82">
        <f>IF(Y$7=0,"",Y15/Y$7)</f>
        <v>-0.1</v>
      </c>
      <c r="Z16" s="81"/>
      <c r="AA16" s="82">
        <f>IF(AA$7=0,"",AA15/AA$7)</f>
        <v>-0.1</v>
      </c>
    </row>
    <row r="17" spans="2:27" ht="7.5" customHeight="1" x14ac:dyDescent="0.3">
      <c r="B17" s="36"/>
      <c r="C17" s="36"/>
      <c r="D17" s="37"/>
      <c r="E17" s="36"/>
      <c r="F17" s="37"/>
      <c r="G17" s="36"/>
      <c r="H17" s="37"/>
      <c r="I17" s="36"/>
      <c r="J17" s="37"/>
      <c r="K17" s="36"/>
      <c r="L17" s="71"/>
      <c r="M17" s="37"/>
      <c r="N17" s="98"/>
      <c r="O17" s="37"/>
      <c r="P17" s="98"/>
      <c r="Q17" s="37"/>
      <c r="R17" s="98"/>
      <c r="S17" s="37"/>
      <c r="T17" s="36"/>
      <c r="U17" s="37"/>
      <c r="V17" s="36"/>
      <c r="W17" s="37"/>
      <c r="X17" s="36"/>
      <c r="Y17" s="37"/>
      <c r="Z17" s="36"/>
      <c r="AA17" s="37"/>
    </row>
    <row r="18" spans="2:27" x14ac:dyDescent="0.3">
      <c r="B18" s="86" t="s">
        <v>44</v>
      </c>
      <c r="C18" s="48"/>
      <c r="D18" s="49">
        <f>SUM(D7,D9,D12,D15)</f>
        <v>0</v>
      </c>
      <c r="E18" s="48"/>
      <c r="F18" s="49">
        <f>SUM(F7,F9,F12,F15)</f>
        <v>0</v>
      </c>
      <c r="G18" s="48"/>
      <c r="H18" s="49">
        <f>SUM(H7,H9,H12,H15)</f>
        <v>0</v>
      </c>
      <c r="I18" s="48"/>
      <c r="J18" s="49">
        <f>SUM(J7,J9,J12,J15)</f>
        <v>0</v>
      </c>
      <c r="K18" s="48"/>
      <c r="L18" s="56"/>
      <c r="M18" s="9">
        <f>M7+M9+M12+M15</f>
        <v>50</v>
      </c>
      <c r="N18" s="101"/>
      <c r="O18" s="9">
        <f>O7+O9+O12+O15</f>
        <v>50</v>
      </c>
      <c r="P18" s="101"/>
      <c r="Q18" s="9">
        <f>Q7+Q9+Q12+Q15</f>
        <v>50</v>
      </c>
      <c r="R18" s="101"/>
      <c r="S18" s="8">
        <f>S7+S9+S12+S15</f>
        <v>50</v>
      </c>
      <c r="T18" s="1"/>
      <c r="U18" s="8">
        <f>U7+U9+U12+U15</f>
        <v>100</v>
      </c>
      <c r="V18" s="1"/>
      <c r="W18" s="8">
        <f>W7+W9+W12+W15</f>
        <v>100</v>
      </c>
      <c r="X18" s="2"/>
      <c r="Y18" s="8">
        <f>Y7+Y9+Y12+Y15</f>
        <v>100</v>
      </c>
      <c r="Z18" s="2"/>
      <c r="AA18" s="8">
        <f>AA7+AA9+AA12+AA15</f>
        <v>100</v>
      </c>
    </row>
    <row r="19" spans="2:27" s="85" customFormat="1" ht="10.199999999999999" x14ac:dyDescent="0.2">
      <c r="B19" s="81" t="s">
        <v>3</v>
      </c>
      <c r="C19" s="81"/>
      <c r="D19" s="82" t="str">
        <f>IF(D$7=0,"",D18/D$7)</f>
        <v/>
      </c>
      <c r="E19" s="81"/>
      <c r="F19" s="82" t="str">
        <f>IF(F$7=0,"",F18/F$7)</f>
        <v/>
      </c>
      <c r="G19" s="81"/>
      <c r="H19" s="82" t="str">
        <f>IF(H$7=0,"",H18/H$7)</f>
        <v/>
      </c>
      <c r="I19" s="81"/>
      <c r="J19" s="82" t="str">
        <f>IF(J$7=0,"",J18/J$7)</f>
        <v/>
      </c>
      <c r="K19" s="81"/>
      <c r="L19" s="83"/>
      <c r="M19" s="82">
        <f>IF(M$7=0,"",M18/M$7)</f>
        <v>5.2631578947368418E-2</v>
      </c>
      <c r="N19" s="103"/>
      <c r="O19" s="82">
        <f>IF(O$7=0,"",O18/O$7)</f>
        <v>5.2631578947368418E-2</v>
      </c>
      <c r="P19" s="103"/>
      <c r="Q19" s="82">
        <f>IF(Q$7=0,"",Q18/Q$7)</f>
        <v>5.2631578947368418E-2</v>
      </c>
      <c r="R19" s="103"/>
      <c r="S19" s="82">
        <f>IF(S$7=0,"",S18/S$7)</f>
        <v>5.2631578947368418E-2</v>
      </c>
      <c r="T19" s="81"/>
      <c r="U19" s="82">
        <f>IF(U$7=0,"",U18/U$7)</f>
        <v>0.1</v>
      </c>
      <c r="V19" s="81"/>
      <c r="W19" s="82">
        <f>IF(W$7=0,"",W18/W$7)</f>
        <v>0.1</v>
      </c>
      <c r="X19" s="81"/>
      <c r="Y19" s="82">
        <f>IF(Y$7=0,"",Y18/Y$7)</f>
        <v>0.1</v>
      </c>
      <c r="Z19" s="81"/>
      <c r="AA19" s="82">
        <f>IF(AA$7=0,"",AA18/AA$7)</f>
        <v>0.1</v>
      </c>
    </row>
    <row r="20" spans="2:27" ht="7.5" customHeight="1" x14ac:dyDescent="0.3">
      <c r="B20" s="36"/>
      <c r="C20" s="36"/>
      <c r="D20" s="37"/>
      <c r="E20" s="36"/>
      <c r="F20" s="37"/>
      <c r="G20" s="36"/>
      <c r="H20" s="37"/>
      <c r="I20" s="36"/>
      <c r="J20" s="37"/>
      <c r="K20" s="36"/>
      <c r="L20" s="71"/>
      <c r="M20" s="37"/>
      <c r="N20" s="98"/>
      <c r="O20" s="37"/>
      <c r="P20" s="98"/>
      <c r="Q20" s="37"/>
      <c r="R20" s="98"/>
      <c r="S20" s="37"/>
      <c r="T20" s="36"/>
      <c r="U20" s="37"/>
      <c r="V20" s="36"/>
      <c r="W20" s="37"/>
      <c r="X20" s="36"/>
      <c r="Y20" s="37"/>
      <c r="Z20" s="36"/>
      <c r="AA20" s="37"/>
    </row>
    <row r="21" spans="2:27" hidden="1" x14ac:dyDescent="0.3">
      <c r="B21" s="87" t="s">
        <v>8</v>
      </c>
      <c r="C21" s="87"/>
      <c r="D21" s="88" t="e">
        <f>#REF!+#REF!</f>
        <v>#REF!</v>
      </c>
      <c r="E21" s="87"/>
      <c r="F21" s="88" t="e">
        <f>#REF!+#REF!</f>
        <v>#REF!</v>
      </c>
      <c r="G21" s="87"/>
      <c r="H21" s="88" t="e">
        <f>#REF!+#REF!</f>
        <v>#REF!</v>
      </c>
      <c r="I21" s="87"/>
      <c r="J21" s="88" t="e">
        <f>#REF!+#REF!</f>
        <v>#REF!</v>
      </c>
      <c r="K21" s="87"/>
      <c r="L21" s="89"/>
      <c r="M21" s="88" t="e">
        <f>#REF!+#REF!</f>
        <v>#REF!</v>
      </c>
      <c r="N21" s="102"/>
      <c r="O21" s="88" t="e">
        <f>#REF!+#REF!</f>
        <v>#REF!</v>
      </c>
      <c r="P21" s="102"/>
      <c r="Q21" s="88" t="e">
        <f>#REF!+#REF!</f>
        <v>#REF!</v>
      </c>
      <c r="R21" s="102"/>
      <c r="S21" s="88" t="e">
        <f>#REF!+#REF!</f>
        <v>#REF!</v>
      </c>
      <c r="T21" s="87"/>
      <c r="U21" s="88" t="e">
        <f>#REF!+#REF!</f>
        <v>#REF!</v>
      </c>
      <c r="V21" s="87"/>
      <c r="W21" s="88" t="e">
        <f>#REF!+#REF!</f>
        <v>#REF!</v>
      </c>
      <c r="X21" s="87"/>
      <c r="Y21" s="88" t="e">
        <f>#REF!+#REF!</f>
        <v>#REF!</v>
      </c>
      <c r="Z21" s="87"/>
      <c r="AA21" s="88" t="e">
        <f>#REF!+#REF!</f>
        <v>#REF!</v>
      </c>
    </row>
    <row r="22" spans="2:27" s="93" customFormat="1" hidden="1" x14ac:dyDescent="0.3">
      <c r="B22" s="90" t="s">
        <v>3</v>
      </c>
      <c r="C22" s="90"/>
      <c r="D22" s="91" t="str">
        <f>IF(D$7=0,"",D21/D$7)</f>
        <v/>
      </c>
      <c r="E22" s="90"/>
      <c r="F22" s="91" t="str">
        <f>IF(F$7=0,"",F21/F$7)</f>
        <v/>
      </c>
      <c r="G22" s="90"/>
      <c r="H22" s="91" t="str">
        <f>IF(H$7=0,"",H21/H$7)</f>
        <v/>
      </c>
      <c r="I22" s="90"/>
      <c r="J22" s="91" t="str">
        <f>IF(J$7=0,"",J21/J$7)</f>
        <v/>
      </c>
      <c r="K22" s="90"/>
      <c r="L22" s="92"/>
      <c r="M22" s="91" t="e">
        <f>IF(M$7=0,"",M21/M$7)</f>
        <v>#REF!</v>
      </c>
      <c r="N22" s="104"/>
      <c r="O22" s="91" t="e">
        <f>IF(O$7=0,"",O21/O$7)</f>
        <v>#REF!</v>
      </c>
      <c r="P22" s="104"/>
      <c r="Q22" s="91" t="e">
        <f>IF(Q$7=0,"",Q21/Q$7)</f>
        <v>#REF!</v>
      </c>
      <c r="R22" s="104"/>
      <c r="S22" s="91" t="e">
        <f>IF(S$7=0,"",S21/S$7)</f>
        <v>#REF!</v>
      </c>
      <c r="T22" s="90"/>
      <c r="U22" s="91" t="e">
        <f>IF(U$7=0,"",U21/U$7)</f>
        <v>#REF!</v>
      </c>
      <c r="V22" s="90"/>
      <c r="W22" s="91" t="e">
        <f>IF(W$7=0,"",W21/W$7)</f>
        <v>#REF!</v>
      </c>
      <c r="X22" s="90"/>
      <c r="Y22" s="91" t="e">
        <f>IF(Y$7=0,"",Y21/Y$7)</f>
        <v>#REF!</v>
      </c>
      <c r="Z22" s="90"/>
      <c r="AA22" s="91" t="e">
        <f>IF(AA$7=0,"",AA21/AA$7)</f>
        <v>#REF!</v>
      </c>
    </row>
    <row r="23" spans="2:27" s="93" customFormat="1" hidden="1" x14ac:dyDescent="0.3">
      <c r="B23" s="90" t="s">
        <v>5</v>
      </c>
      <c r="C23" s="90"/>
      <c r="D23" s="94" t="e">
        <f>IF(#REF!=0,"",D21/#REF!)</f>
        <v>#REF!</v>
      </c>
      <c r="E23" s="90"/>
      <c r="F23" s="94" t="e">
        <f>IF(#REF!=0,"",F21/#REF!)</f>
        <v>#REF!</v>
      </c>
      <c r="G23" s="90"/>
      <c r="H23" s="94" t="e">
        <f>IF(#REF!=0,"",H21/#REF!)</f>
        <v>#REF!</v>
      </c>
      <c r="I23" s="90"/>
      <c r="J23" s="94" t="e">
        <f>IF(#REF!=0,"",J21/#REF!)</f>
        <v>#REF!</v>
      </c>
      <c r="K23" s="90"/>
      <c r="L23" s="92"/>
      <c r="M23" s="94" t="e">
        <f>IF(#REF!=0,"",M21/#REF!)</f>
        <v>#REF!</v>
      </c>
      <c r="N23" s="104"/>
      <c r="O23" s="94" t="e">
        <f>IF(#REF!=0,"",O21/#REF!)</f>
        <v>#REF!</v>
      </c>
      <c r="P23" s="104"/>
      <c r="Q23" s="94" t="e">
        <f>IF(#REF!=0,"",Q21/#REF!)</f>
        <v>#REF!</v>
      </c>
      <c r="R23" s="104"/>
      <c r="S23" s="94" t="e">
        <f>IF(#REF!=0,"",S21/#REF!)</f>
        <v>#REF!</v>
      </c>
      <c r="T23" s="90"/>
      <c r="U23" s="94" t="e">
        <f>IF(#REF!=0,"",U21/#REF!)</f>
        <v>#REF!</v>
      </c>
      <c r="V23" s="90"/>
      <c r="W23" s="94" t="e">
        <f>IF(#REF!=0,"",W21/#REF!)</f>
        <v>#REF!</v>
      </c>
      <c r="X23" s="90"/>
      <c r="Y23" s="94" t="e">
        <f>IF(#REF!=0,"",Y21/#REF!)</f>
        <v>#REF!</v>
      </c>
      <c r="Z23" s="90"/>
      <c r="AA23" s="94" t="e">
        <f>IF(#REF!=0,"",AA21/#REF!)</f>
        <v>#REF!</v>
      </c>
    </row>
    <row r="24" spans="2:27" ht="7.5" hidden="1" customHeight="1" x14ac:dyDescent="0.3">
      <c r="B24" s="36"/>
      <c r="C24" s="36"/>
      <c r="D24" s="37"/>
      <c r="E24" s="36"/>
      <c r="F24" s="37"/>
      <c r="G24" s="36"/>
      <c r="H24" s="37"/>
      <c r="I24" s="36"/>
      <c r="J24" s="37"/>
      <c r="K24" s="36"/>
      <c r="L24" s="71"/>
      <c r="M24" s="37"/>
      <c r="N24" s="98"/>
      <c r="O24" s="37"/>
      <c r="P24" s="98"/>
      <c r="Q24" s="37"/>
      <c r="R24" s="98"/>
      <c r="S24" s="37"/>
      <c r="T24" s="36"/>
      <c r="U24" s="37"/>
      <c r="V24" s="36"/>
      <c r="W24" s="37"/>
      <c r="X24" s="36"/>
      <c r="Y24" s="37"/>
      <c r="Z24" s="36"/>
      <c r="AA24" s="37"/>
    </row>
    <row r="25" spans="2:27" hidden="1" x14ac:dyDescent="0.3">
      <c r="B25" s="87" t="s">
        <v>9</v>
      </c>
      <c r="C25" s="87"/>
      <c r="D25" s="88" t="e">
        <f>#REF!+#REF!</f>
        <v>#REF!</v>
      </c>
      <c r="E25" s="87"/>
      <c r="F25" s="88" t="e">
        <f>#REF!+#REF!</f>
        <v>#REF!</v>
      </c>
      <c r="G25" s="87"/>
      <c r="H25" s="88" t="e">
        <f>#REF!+#REF!</f>
        <v>#REF!</v>
      </c>
      <c r="I25" s="87"/>
      <c r="J25" s="88" t="e">
        <f>#REF!+#REF!</f>
        <v>#REF!</v>
      </c>
      <c r="K25" s="87"/>
      <c r="L25" s="89"/>
      <c r="M25" s="88" t="e">
        <f>#REF!+#REF!</f>
        <v>#REF!</v>
      </c>
      <c r="N25" s="102"/>
      <c r="O25" s="88" t="e">
        <f>#REF!+#REF!</f>
        <v>#REF!</v>
      </c>
      <c r="P25" s="102"/>
      <c r="Q25" s="88" t="e">
        <f>#REF!+#REF!</f>
        <v>#REF!</v>
      </c>
      <c r="R25" s="102"/>
      <c r="S25" s="88" t="e">
        <f>#REF!+#REF!</f>
        <v>#REF!</v>
      </c>
      <c r="T25" s="87"/>
      <c r="U25" s="88" t="e">
        <f>#REF!+#REF!</f>
        <v>#REF!</v>
      </c>
      <c r="V25" s="87"/>
      <c r="W25" s="88" t="e">
        <f>#REF!+#REF!</f>
        <v>#REF!</v>
      </c>
      <c r="X25" s="87"/>
      <c r="Y25" s="88" t="e">
        <f>#REF!+#REF!</f>
        <v>#REF!</v>
      </c>
      <c r="Z25" s="87"/>
      <c r="AA25" s="88" t="e">
        <f>#REF!+#REF!</f>
        <v>#REF!</v>
      </c>
    </row>
    <row r="26" spans="2:27" s="93" customFormat="1" hidden="1" x14ac:dyDescent="0.3">
      <c r="B26" s="90" t="s">
        <v>3</v>
      </c>
      <c r="C26" s="90"/>
      <c r="D26" s="91" t="str">
        <f>IF(D$7=0,"",D25/D$7)</f>
        <v/>
      </c>
      <c r="E26" s="90"/>
      <c r="F26" s="91" t="str">
        <f>IF(F$7=0,"",F25/F$7)</f>
        <v/>
      </c>
      <c r="G26" s="90"/>
      <c r="H26" s="91" t="str">
        <f>IF(H$7=0,"",H25/H$7)</f>
        <v/>
      </c>
      <c r="I26" s="90"/>
      <c r="J26" s="91" t="str">
        <f>IF(J$7=0,"",J25/J$7)</f>
        <v/>
      </c>
      <c r="K26" s="90"/>
      <c r="L26" s="92"/>
      <c r="M26" s="91" t="e">
        <f>IF(M$7=0,"",M25/M$7)</f>
        <v>#REF!</v>
      </c>
      <c r="N26" s="104"/>
      <c r="O26" s="91" t="e">
        <f>IF(O$7=0,"",O25/O$7)</f>
        <v>#REF!</v>
      </c>
      <c r="P26" s="104"/>
      <c r="Q26" s="91" t="e">
        <f>IF(Q$7=0,"",Q25/Q$7)</f>
        <v>#REF!</v>
      </c>
      <c r="R26" s="104"/>
      <c r="S26" s="91" t="e">
        <f>IF(S$7=0,"",S25/S$7)</f>
        <v>#REF!</v>
      </c>
      <c r="T26" s="90"/>
      <c r="U26" s="91" t="e">
        <f>IF(U$7=0,"",U25/U$7)</f>
        <v>#REF!</v>
      </c>
      <c r="V26" s="90"/>
      <c r="W26" s="91" t="e">
        <f>IF(W$7=0,"",W25/W$7)</f>
        <v>#REF!</v>
      </c>
      <c r="X26" s="90"/>
      <c r="Y26" s="91" t="e">
        <f>IF(Y$7=0,"",Y25/Y$7)</f>
        <v>#REF!</v>
      </c>
      <c r="Z26" s="90"/>
      <c r="AA26" s="91" t="e">
        <f>IF(AA$7=0,"",AA25/AA$7)</f>
        <v>#REF!</v>
      </c>
    </row>
    <row r="27" spans="2:27" s="93" customFormat="1" hidden="1" x14ac:dyDescent="0.3">
      <c r="B27" s="90" t="s">
        <v>5</v>
      </c>
      <c r="C27" s="90"/>
      <c r="D27" s="94" t="e">
        <f>IF(#REF!=0,"",D25/#REF!)</f>
        <v>#REF!</v>
      </c>
      <c r="E27" s="90"/>
      <c r="F27" s="94" t="e">
        <f>IF(#REF!=0,"",F25/#REF!)</f>
        <v>#REF!</v>
      </c>
      <c r="G27" s="90"/>
      <c r="H27" s="94" t="e">
        <f>IF(#REF!=0,"",H25/#REF!)</f>
        <v>#REF!</v>
      </c>
      <c r="I27" s="90"/>
      <c r="J27" s="94" t="e">
        <f>IF(#REF!=0,"",J25/#REF!)</f>
        <v>#REF!</v>
      </c>
      <c r="K27" s="90"/>
      <c r="L27" s="92"/>
      <c r="M27" s="94" t="e">
        <f>IF(#REF!=0,"",M25/#REF!)</f>
        <v>#REF!</v>
      </c>
      <c r="N27" s="104"/>
      <c r="O27" s="94" t="e">
        <f>IF(#REF!=0,"",O25/#REF!)</f>
        <v>#REF!</v>
      </c>
      <c r="P27" s="104"/>
      <c r="Q27" s="94" t="e">
        <f>IF(#REF!=0,"",Q25/#REF!)</f>
        <v>#REF!</v>
      </c>
      <c r="R27" s="104"/>
      <c r="S27" s="94" t="e">
        <f>IF(#REF!=0,"",S25/#REF!)</f>
        <v>#REF!</v>
      </c>
      <c r="T27" s="90"/>
      <c r="U27" s="94" t="e">
        <f>IF(#REF!=0,"",U25/#REF!)</f>
        <v>#REF!</v>
      </c>
      <c r="V27" s="90"/>
      <c r="W27" s="94" t="e">
        <f>IF(#REF!=0,"",W25/#REF!)</f>
        <v>#REF!</v>
      </c>
      <c r="X27" s="90"/>
      <c r="Y27" s="94" t="e">
        <f>IF(#REF!=0,"",Y25/#REF!)</f>
        <v>#REF!</v>
      </c>
      <c r="Z27" s="90"/>
      <c r="AA27" s="94" t="e">
        <f>IF(#REF!=0,"",AA25/#REF!)</f>
        <v>#REF!</v>
      </c>
    </row>
    <row r="28" spans="2:27" ht="7.5" hidden="1" customHeight="1" x14ac:dyDescent="0.3">
      <c r="B28" s="36"/>
      <c r="C28" s="36"/>
      <c r="D28" s="37"/>
      <c r="E28" s="36"/>
      <c r="F28" s="37"/>
      <c r="G28" s="36"/>
      <c r="H28" s="37"/>
      <c r="I28" s="36"/>
      <c r="J28" s="37"/>
      <c r="K28" s="36"/>
      <c r="L28" s="71"/>
      <c r="M28" s="37"/>
      <c r="N28" s="98"/>
      <c r="O28" s="37"/>
      <c r="P28" s="98"/>
      <c r="Q28" s="37"/>
      <c r="R28" s="98"/>
      <c r="S28" s="37"/>
      <c r="T28" s="36"/>
      <c r="U28" s="37"/>
      <c r="V28" s="36"/>
      <c r="W28" s="37"/>
      <c r="X28" s="36"/>
      <c r="Y28" s="37"/>
      <c r="Z28" s="36"/>
      <c r="AA28" s="37"/>
    </row>
    <row r="29" spans="2:27" x14ac:dyDescent="0.3">
      <c r="B29" s="77" t="s">
        <v>43</v>
      </c>
      <c r="C29" s="87"/>
      <c r="D29" s="88" t="e">
        <f>#REF!+#REF!</f>
        <v>#REF!</v>
      </c>
      <c r="E29" s="87"/>
      <c r="F29" s="88" t="e">
        <f>#REF!+#REF!</f>
        <v>#REF!</v>
      </c>
      <c r="G29" s="87"/>
      <c r="H29" s="88" t="e">
        <f>#REF!+#REF!</f>
        <v>#REF!</v>
      </c>
      <c r="I29" s="87"/>
      <c r="J29" s="88" t="e">
        <f>#REF!+#REF!</f>
        <v>#REF!</v>
      </c>
      <c r="K29" s="87"/>
      <c r="L29" s="89"/>
      <c r="M29" s="6">
        <v>-10</v>
      </c>
      <c r="N29" s="102"/>
      <c r="O29" s="6">
        <v>-10</v>
      </c>
      <c r="P29" s="102"/>
      <c r="Q29" s="6">
        <v>-10</v>
      </c>
      <c r="R29" s="102"/>
      <c r="S29" s="6">
        <v>-10</v>
      </c>
      <c r="T29" s="95"/>
      <c r="U29" s="6">
        <v>-10</v>
      </c>
      <c r="V29" s="95"/>
      <c r="W29" s="6">
        <v>-10</v>
      </c>
      <c r="X29" s="95"/>
      <c r="Y29" s="6">
        <v>-10</v>
      </c>
      <c r="Z29" s="95"/>
      <c r="AA29" s="6">
        <v>-10</v>
      </c>
    </row>
    <row r="30" spans="2:27" x14ac:dyDescent="0.3">
      <c r="B30" s="96" t="s">
        <v>53</v>
      </c>
      <c r="C30" s="87"/>
      <c r="D30" s="88" t="e">
        <f>#REF!+#REF!</f>
        <v>#REF!</v>
      </c>
      <c r="E30" s="87"/>
      <c r="F30" s="88" t="e">
        <f>#REF!+#REF!</f>
        <v>#REF!</v>
      </c>
      <c r="G30" s="87"/>
      <c r="H30" s="88" t="e">
        <f>#REF!+#REF!</f>
        <v>#REF!</v>
      </c>
      <c r="I30" s="87"/>
      <c r="J30" s="88" t="e">
        <f>#REF!+#REF!</f>
        <v>#REF!</v>
      </c>
      <c r="K30" s="87"/>
      <c r="L30" s="89"/>
      <c r="M30" s="65">
        <f>-M18*0.3</f>
        <v>-15</v>
      </c>
      <c r="N30" s="102"/>
      <c r="O30" s="65">
        <f>-O18*0.3</f>
        <v>-15</v>
      </c>
      <c r="P30" s="102"/>
      <c r="Q30" s="65">
        <f>-Q18*0.3</f>
        <v>-15</v>
      </c>
      <c r="R30" s="102"/>
      <c r="S30" s="65">
        <f>-S18*0.3</f>
        <v>-15</v>
      </c>
      <c r="T30" s="95"/>
      <c r="U30" s="65">
        <f>-U18*0.3</f>
        <v>-30</v>
      </c>
      <c r="V30" s="95"/>
      <c r="W30" s="65">
        <f>-W18*0.3</f>
        <v>-30</v>
      </c>
      <c r="X30" s="95"/>
      <c r="Y30" s="65">
        <f>-Y18*0.3</f>
        <v>-30</v>
      </c>
      <c r="Z30" s="95"/>
      <c r="AA30" s="65">
        <f>-AA18*0.3</f>
        <v>-30</v>
      </c>
    </row>
    <row r="31" spans="2:27" ht="7.5" customHeight="1" x14ac:dyDescent="0.3">
      <c r="B31" s="36"/>
      <c r="C31" s="36"/>
      <c r="D31" s="37"/>
      <c r="E31" s="36"/>
      <c r="F31" s="37"/>
      <c r="G31" s="36"/>
      <c r="H31" s="37"/>
      <c r="I31" s="36"/>
      <c r="J31" s="37"/>
      <c r="K31" s="36"/>
      <c r="L31" s="71"/>
      <c r="M31" s="37"/>
      <c r="N31" s="98"/>
      <c r="O31" s="37"/>
      <c r="P31" s="98"/>
      <c r="Q31" s="37"/>
      <c r="R31" s="98"/>
      <c r="S31" s="37"/>
      <c r="T31" s="36"/>
      <c r="U31" s="37"/>
      <c r="V31" s="36"/>
      <c r="W31" s="37"/>
      <c r="X31" s="36"/>
      <c r="Y31" s="37"/>
      <c r="Z31" s="36"/>
      <c r="AA31" s="37"/>
    </row>
    <row r="32" spans="2:27" x14ac:dyDescent="0.3">
      <c r="B32" s="86" t="s">
        <v>6</v>
      </c>
      <c r="C32" s="48"/>
      <c r="D32" s="49" t="e">
        <f>SUM(D18,D21,D25,D30)</f>
        <v>#REF!</v>
      </c>
      <c r="E32" s="48"/>
      <c r="F32" s="49" t="e">
        <f>SUM(F18,F21,F25,F30)</f>
        <v>#REF!</v>
      </c>
      <c r="G32" s="48"/>
      <c r="H32" s="49" t="e">
        <f>SUM(H18,H21,H25,H30)</f>
        <v>#REF!</v>
      </c>
      <c r="I32" s="48"/>
      <c r="J32" s="49" t="e">
        <f>SUM(J18,J21,J25,J30)</f>
        <v>#REF!</v>
      </c>
      <c r="K32" s="48"/>
      <c r="L32" s="56"/>
      <c r="M32" s="9">
        <f>M18+M29+M30</f>
        <v>25</v>
      </c>
      <c r="N32" s="101"/>
      <c r="O32" s="9">
        <f>O18+O29+O30</f>
        <v>25</v>
      </c>
      <c r="P32" s="101"/>
      <c r="Q32" s="9">
        <f>Q18+Q29+Q30</f>
        <v>25</v>
      </c>
      <c r="R32" s="101"/>
      <c r="S32" s="8">
        <f>S18+S29+S30</f>
        <v>25</v>
      </c>
      <c r="T32" s="57">
        <f>SUM(T18,T30)</f>
        <v>0</v>
      </c>
      <c r="U32" s="8">
        <f>U18+U29+U30</f>
        <v>60</v>
      </c>
      <c r="V32" s="57">
        <f>SUM(V18,V30)</f>
        <v>0</v>
      </c>
      <c r="W32" s="8">
        <f>W18+W29+W30</f>
        <v>60</v>
      </c>
      <c r="X32" s="57">
        <f>SUM(X18,X30)</f>
        <v>0</v>
      </c>
      <c r="Y32" s="8">
        <f>Y18+Y29+Y30</f>
        <v>60</v>
      </c>
      <c r="Z32" s="57">
        <f>SUM(Z18,Z30)</f>
        <v>0</v>
      </c>
      <c r="AA32" s="8">
        <f>AA18+AA29+AA30</f>
        <v>60</v>
      </c>
    </row>
    <row r="33" spans="2:27" s="85" customFormat="1" ht="10.199999999999999" x14ac:dyDescent="0.2">
      <c r="B33" s="81" t="s">
        <v>3</v>
      </c>
      <c r="C33" s="81"/>
      <c r="D33" s="82" t="str">
        <f>IF(D$7=0,"",D32/D$7)</f>
        <v/>
      </c>
      <c r="E33" s="81"/>
      <c r="F33" s="82" t="str">
        <f>IF(F$7=0,"",F32/F$7)</f>
        <v/>
      </c>
      <c r="G33" s="81"/>
      <c r="H33" s="82" t="str">
        <f>IF(H$7=0,"",H32/H$7)</f>
        <v/>
      </c>
      <c r="I33" s="81"/>
      <c r="J33" s="82" t="str">
        <f>IF(J$7=0,"",J32/J$7)</f>
        <v/>
      </c>
      <c r="K33" s="81"/>
      <c r="L33" s="83"/>
      <c r="M33" s="82">
        <f>IF(M$7=0,"",M32/M$7)</f>
        <v>2.6315789473684209E-2</v>
      </c>
      <c r="N33" s="103"/>
      <c r="O33" s="82">
        <f>IF(O$7=0,"",O32/O$7)</f>
        <v>2.6315789473684209E-2</v>
      </c>
      <c r="P33" s="103"/>
      <c r="Q33" s="82">
        <f>IF(Q$7=0,"",Q32/Q$7)</f>
        <v>2.6315789473684209E-2</v>
      </c>
      <c r="R33" s="103"/>
      <c r="S33" s="82">
        <f>IF(S$7=0,"",S32/S$7)</f>
        <v>2.6315789473684209E-2</v>
      </c>
      <c r="T33" s="81"/>
      <c r="U33" s="82">
        <f>IF(U$7=0,"",U32/U$7)</f>
        <v>0.06</v>
      </c>
      <c r="V33" s="81"/>
      <c r="W33" s="82">
        <f>IF(W$7=0,"",W32/W$7)</f>
        <v>0.06</v>
      </c>
      <c r="X33" s="81"/>
      <c r="Y33" s="82">
        <f>IF(Y$7=0,"",Y32/Y$7)</f>
        <v>0.06</v>
      </c>
      <c r="Z33" s="81"/>
      <c r="AA33" s="82">
        <f>IF(AA$7=0,"",AA32/AA$7)</f>
        <v>0.06</v>
      </c>
    </row>
    <row r="34" spans="2:27" s="93" customFormat="1" x14ac:dyDescent="0.3">
      <c r="B34" s="90"/>
      <c r="C34" s="90"/>
      <c r="D34" s="91"/>
      <c r="E34" s="90"/>
      <c r="F34" s="91"/>
      <c r="G34" s="90"/>
      <c r="H34" s="91"/>
      <c r="I34" s="90"/>
      <c r="J34" s="91"/>
      <c r="K34" s="90"/>
      <c r="L34" s="97"/>
      <c r="M34" s="91"/>
      <c r="N34" s="104"/>
      <c r="O34" s="91"/>
      <c r="P34" s="104"/>
      <c r="Q34" s="91"/>
      <c r="R34" s="104"/>
      <c r="S34" s="91"/>
      <c r="T34" s="90"/>
      <c r="U34" s="91"/>
      <c r="V34" s="90"/>
      <c r="W34" s="91"/>
      <c r="X34" s="90"/>
      <c r="Y34" s="91"/>
      <c r="Z34" s="90"/>
      <c r="AA34" s="91"/>
    </row>
  </sheetData>
  <sheetProtection algorithmName="SHA-512" hashValue="v918imjfehDVnwhX5d+CkQ0rQ9uJ1Beo1YKn9rOM/wUjfr2XOJiYyzMzkSwKr+nie4HhrPUhFeeI+tCBM21yRQ==" saltValue="x1gSQtWtt3VLHBiYyICpyw==" spinCount="100000" sheet="1" selectLockedCells="1"/>
  <phoneticPr fontId="1" type="noConversion"/>
  <printOptions horizontalCentered="1"/>
  <pageMargins left="0.15748031496062992" right="0.15748031496062992" top="0.35433070866141736" bottom="0.35433070866141736" header="0.15748031496062992" footer="0.15748031496062992"/>
  <pageSetup paperSize="9" scale="98" orientation="landscape" r:id="rId1"/>
  <headerFooter alignWithMargins="0">
    <oddFooter>&amp;L&amp;F&amp;C&amp;P von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bcc21eb3-eb1b-473f-9bed-be681969c97a</BSO999929>
</file>

<file path=customXml/itemProps1.xml><?xml version="1.0" encoding="utf-8"?>
<ds:datastoreItem xmlns:ds="http://schemas.openxmlformats.org/officeDocument/2006/customXml" ds:itemID="{1A149094-2D9C-4593-B145-5F183B45C335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Bewertung</vt:lpstr>
      <vt:lpstr>Input</vt:lpstr>
      <vt:lpstr>Bewertung!Druckbereich</vt:lpstr>
      <vt:lpstr>Input!Druckbereich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Julian, Westhoff</dc:creator>
  <cp:lastModifiedBy>Julian Westhoff | ADVIGO</cp:lastModifiedBy>
  <cp:lastPrinted>2022-04-22T13:24:08Z</cp:lastPrinted>
  <dcterms:created xsi:type="dcterms:W3CDTF">2017-05-29T14:17:58Z</dcterms:created>
  <dcterms:modified xsi:type="dcterms:W3CDTF">2024-02-19T07:00:20Z</dcterms:modified>
</cp:coreProperties>
</file>